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'!$A$1:$AD$54</definedName>
    <definedName name="_xlnm.Print_Area" localSheetId="1">'Обьем Вес '!$A$1:$N$46</definedName>
  </definedNames>
  <calcPr calcId="114210" refMode="R1C1"/>
</workbook>
</file>

<file path=xl/calcChain.xml><?xml version="1.0" encoding="utf-8"?>
<calcChain xmlns="http://schemas.openxmlformats.org/spreadsheetml/2006/main">
  <c r="C29" i="2"/>
  <c r="N29"/>
  <c r="H29"/>
  <c r="M29"/>
  <c r="G29"/>
  <c r="L37" i="1"/>
  <c r="C30" i="2"/>
  <c r="N30"/>
  <c r="H30"/>
  <c r="M30"/>
  <c r="G30"/>
  <c r="L38" i="1"/>
  <c r="C10" i="2"/>
  <c r="C11"/>
  <c r="C12"/>
  <c r="C13"/>
  <c r="C14"/>
  <c r="C15"/>
  <c r="C16"/>
  <c r="C17"/>
  <c r="C18"/>
  <c r="C19"/>
  <c r="C20"/>
  <c r="C21"/>
  <c r="C22"/>
  <c r="C23"/>
  <c r="C25"/>
  <c r="C26"/>
  <c r="C27"/>
  <c r="C28"/>
  <c r="C31"/>
  <c r="C32"/>
  <c r="C33"/>
  <c r="C34"/>
  <c r="C35"/>
  <c r="C37"/>
  <c r="C38"/>
  <c r="C40"/>
  <c r="C41"/>
  <c r="C44"/>
  <c r="N31"/>
  <c r="H31"/>
  <c r="M31"/>
  <c r="G31"/>
  <c r="L39" i="1"/>
  <c r="L17"/>
  <c r="L18"/>
  <c r="L19"/>
  <c r="L22"/>
  <c r="L20"/>
  <c r="L21"/>
  <c r="L23"/>
  <c r="L24"/>
  <c r="L25"/>
  <c r="L26"/>
  <c r="L27"/>
  <c r="L28"/>
  <c r="L29"/>
  <c r="L30"/>
  <c r="L31"/>
  <c r="L36"/>
  <c r="L40"/>
  <c r="L33"/>
  <c r="L34"/>
  <c r="L35"/>
  <c r="L41"/>
  <c r="L42"/>
  <c r="L43"/>
  <c r="L44"/>
  <c r="L46"/>
  <c r="L47"/>
  <c r="L48"/>
  <c r="L50"/>
  <c r="L51"/>
  <c r="L52"/>
  <c r="L54"/>
  <c r="N11" i="2"/>
  <c r="H11"/>
  <c r="M11"/>
  <c r="G11"/>
  <c r="N10"/>
  <c r="N12"/>
  <c r="N13"/>
  <c r="N14"/>
  <c r="N15"/>
  <c r="N16"/>
  <c r="N17"/>
  <c r="N18"/>
  <c r="N19"/>
  <c r="N20"/>
  <c r="N21"/>
  <c r="N22"/>
  <c r="N23"/>
  <c r="N25"/>
  <c r="N26"/>
  <c r="N27"/>
  <c r="N28"/>
  <c r="N32"/>
  <c r="N33"/>
  <c r="N34"/>
  <c r="N35"/>
  <c r="N37"/>
  <c r="N38"/>
  <c r="N40"/>
  <c r="N41"/>
  <c r="N44"/>
  <c r="H10"/>
  <c r="M10"/>
  <c r="H12"/>
  <c r="M12"/>
  <c r="H13"/>
  <c r="M13"/>
  <c r="H14"/>
  <c r="M14"/>
  <c r="H15"/>
  <c r="M15"/>
  <c r="H16"/>
  <c r="M16"/>
  <c r="H17"/>
  <c r="M17"/>
  <c r="H18"/>
  <c r="M18"/>
  <c r="H19"/>
  <c r="M19"/>
  <c r="H20"/>
  <c r="M20"/>
  <c r="H21"/>
  <c r="M21"/>
  <c r="H22"/>
  <c r="M22"/>
  <c r="H23"/>
  <c r="M23"/>
  <c r="H25"/>
  <c r="M25"/>
  <c r="H26"/>
  <c r="M26"/>
  <c r="H27"/>
  <c r="M27"/>
  <c r="H28"/>
  <c r="M28"/>
  <c r="H32"/>
  <c r="M32"/>
  <c r="H33"/>
  <c r="M33"/>
  <c r="H34"/>
  <c r="M34"/>
  <c r="H35"/>
  <c r="M35"/>
  <c r="H37"/>
  <c r="M37"/>
  <c r="H38"/>
  <c r="M38"/>
  <c r="H40"/>
  <c r="M40"/>
  <c r="H41"/>
  <c r="M41"/>
  <c r="M44"/>
  <c r="G12"/>
  <c r="G10"/>
  <c r="G37"/>
  <c r="G38"/>
  <c r="G19"/>
  <c r="M47"/>
  <c r="Z13" i="1"/>
  <c r="N47" i="2"/>
  <c r="Z3" i="1"/>
  <c r="G41" i="2"/>
  <c r="G40"/>
  <c r="G32"/>
  <c r="G26"/>
  <c r="Z2" i="1"/>
  <c r="G20" i="2"/>
  <c r="G18"/>
  <c r="G17"/>
  <c r="G22"/>
  <c r="Z15" i="1"/>
  <c r="G35" i="2"/>
  <c r="G34"/>
  <c r="G21"/>
  <c r="G28"/>
  <c r="G27"/>
  <c r="G23"/>
  <c r="G16"/>
  <c r="G25"/>
  <c r="G33"/>
  <c r="G15"/>
</calcChain>
</file>

<file path=xl/sharedStrings.xml><?xml version="1.0" encoding="utf-8"?>
<sst xmlns="http://schemas.openxmlformats.org/spreadsheetml/2006/main" count="219" uniqueCount="166">
  <si>
    <t>Россия ОБОРОНХИМ</t>
  </si>
  <si>
    <t>обьем и вес всего заказа внизу справа</t>
  </si>
  <si>
    <t>№ п/п</t>
  </si>
  <si>
    <t>Изображение</t>
  </si>
  <si>
    <t>Россия</t>
  </si>
  <si>
    <t>30г</t>
  </si>
  <si>
    <t>1шт.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</si>
  <si>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</si>
  <si>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</si>
  <si>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</si>
  <si>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</si>
  <si>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200 г</t>
  </si>
  <si>
    <t>СУММА</t>
  </si>
  <si>
    <t>КРЫСИНАЯ СМЕРТЬ №1 (1Х50)   200г</t>
  </si>
  <si>
    <t>КРЫСИНАЯ СМЕРТЬ №1 (1Х100)  100г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</si>
  <si>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</si>
  <si>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</si>
  <si>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</si>
  <si>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</si>
  <si>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</si>
  <si>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</si>
  <si>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</si>
  <si>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</si>
  <si>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</si>
  <si>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Штрих-код</t>
  </si>
  <si>
    <t>Обьем (м3)</t>
  </si>
  <si>
    <t>Вес (кг)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</si>
  <si>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</si>
  <si>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</si>
  <si>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Клей «ALT» для отлова грызунов и насекомых,  (туба 135г)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</si>
  <si>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</si>
  <si>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</si>
  <si>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</si>
  <si>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</si>
  <si>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</si>
  <si>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</si>
  <si>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</si>
  <si>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</si>
  <si>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</si>
  <si>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</si>
  <si>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</si>
  <si>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</si>
  <si>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</si>
  <si>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</si>
  <si>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</si>
  <si>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</si>
  <si>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</si>
  <si>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</si>
  <si>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</si>
  <si>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Кол-во Ед. в гофре  </t>
  </si>
  <si>
    <t xml:space="preserve"> ИТОГО :                                                                                              </t>
  </si>
  <si>
    <t>СУММА ЗАКАЗА</t>
  </si>
  <si>
    <t xml:space="preserve">Брикет КРЫСИНАЯ СМЕРТЬ №1 тестовый в фильтр-пакетиках </t>
  </si>
  <si>
    <t xml:space="preserve">ОРИГИНАЛЬНАЯ ПРОДУКЦИЯ ЗАО ПО "ОБОРОНХИМ"  ОТ ЛЕТАЮЩИХ НАСЕКОМЫХ       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</si>
  <si>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</si>
  <si>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</si>
  <si>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</si>
  <si>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1 шт.</t>
  </si>
  <si>
    <t>КРЫСИНАЯ и МЫШИНАЯ СМЕРТЬ №1   средства  №1 в родентицидах</t>
  </si>
  <si>
    <t xml:space="preserve"> клеевая ловушка от тараканов (домик)     ТМ ДОХС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</si>
  <si>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</si>
  <si>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</si>
  <si>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</si>
  <si>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</si>
  <si>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>СУММА ; руб.</t>
  </si>
  <si>
    <t>ВЕС  ; кг</t>
  </si>
  <si>
    <t>ОБЪЕМ; м.куб</t>
  </si>
  <si>
    <t>КОЛ-ВО кор.</t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</si>
  <si>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</si>
  <si>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 xml:space="preserve">КЛЕЕВОЙ КАПКАН для грызунов Мышиная смерть №1  </t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</si>
  <si>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</si>
  <si>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</si>
  <si>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</si>
  <si>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</si>
  <si>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</si>
  <si>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</si>
  <si>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</si>
  <si>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</si>
  <si>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</si>
  <si>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>Средство инсектицидное "ТИГАРД"     Гель для уничтожения тараканов                  Д,В. Имидаклоприд    30г (1х48)</t>
  </si>
  <si>
    <t xml:space="preserve">Средство инсектицидное               от тараканов контейнеры                                 NEW "DEADEX"  6 шт. (1х36)     </t>
  </si>
  <si>
    <r>
      <t xml:space="preserve">"ФУМИБАТ"    "Оборонхим Гель" от тараканов 30г (1х48) </t>
    </r>
    <r>
      <rPr>
        <b/>
        <sz val="14"/>
        <color indexed="53"/>
        <rFont val="Arial"/>
        <family val="2"/>
        <charset val="204"/>
      </rPr>
      <t>PREMIUM</t>
    </r>
  </si>
  <si>
    <t>КЛЕЕВОЙ КАПКАН для грызунов Мышиная смерть №1                        25 уп. По 5 шт. (1х125)</t>
  </si>
  <si>
    <t>Машенька Серебряная                 мелок (20г)</t>
  </si>
  <si>
    <t>№1</t>
  </si>
  <si>
    <t>№2</t>
  </si>
  <si>
    <t>ЗЕРНО          МЫШИНАЯ СМЕРТЬ №1</t>
  </si>
  <si>
    <r>
      <t xml:space="preserve">ЗАКАЗ  в </t>
    </r>
    <r>
      <rPr>
        <b/>
        <sz val="18"/>
        <color indexed="10"/>
        <rFont val="Arial"/>
        <family val="2"/>
        <charset val="204"/>
      </rPr>
      <t>КОРОБКАХ</t>
    </r>
    <r>
      <rPr>
        <b/>
        <sz val="18"/>
        <color indexed="12"/>
        <rFont val="Arial"/>
        <family val="2"/>
        <charset val="204"/>
      </rPr>
      <t xml:space="preserve"> </t>
    </r>
    <r>
      <rPr>
        <b/>
        <sz val="14"/>
        <color indexed="12"/>
        <rFont val="Arial"/>
        <family val="2"/>
        <charset val="204"/>
      </rPr>
      <t>ставим только цифру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</si>
  <si>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4620769131454</t>
    </r>
  </si>
  <si>
    <t xml:space="preserve">"Гранулы от грызунов" СМЕРЬ ГРЫЗУНАМ №1 </t>
  </si>
  <si>
    <t>ГРАНУЛЫ от ГРЫЗУНОВ (1Х100)  100г</t>
  </si>
  <si>
    <r>
      <t>Гранулы от грызунов</t>
    </r>
    <r>
      <rPr>
        <b/>
        <sz val="16"/>
        <color indexed="10"/>
        <rFont val="Arial"/>
        <family val="2"/>
        <charset val="204"/>
      </rPr>
      <t xml:space="preserve">     </t>
    </r>
    <r>
      <rPr>
        <b/>
        <sz val="14"/>
        <color indexed="12"/>
        <rFont val="Arial"/>
        <family val="2"/>
        <charset val="204"/>
      </rPr>
      <t xml:space="preserve">                                  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4"/>
        <color indexed="12"/>
        <rFont val="Arial"/>
        <family val="2"/>
        <charset val="204"/>
      </rPr>
      <t xml:space="preserve"> 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</si>
  <si>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4620769131461</t>
    </r>
  </si>
  <si>
    <r>
      <t xml:space="preserve">   ВОСКОВЫЕ БРИКЕТЫ "Тигард/Tigard"                              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</si>
  <si>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 ВОСКОВЫЕ брикеты                            "КРЫСИНАЯ СМЕРТЬ №1" </t>
  </si>
  <si>
    <t xml:space="preserve"> ВОСКОВЫЕ БРИКЕТЫ "Тигард/Tigard"                               "КРЫСИНАЯ СМЕРТЬ №1" </t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</si>
  <si>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4620769131201</t>
    </r>
  </si>
  <si>
    <t>Размеры гофротары              (длина х ширина х высота), мм</t>
  </si>
  <si>
    <t>60г</t>
  </si>
  <si>
    <t>80г</t>
  </si>
  <si>
    <t>LEWI Губка бесцветная для ухода за обувью и изделиями из гладкой кожи любого цвета (1х96) </t>
  </si>
  <si>
    <t>LEWI Губка черная для ухода за обувью и изделиями из гладкой кожи черного цвета (1х96)</t>
  </si>
  <si>
    <t>LEWI Губка бесцветная для ухода за обувью и изделиями из гладкой кожи любого цвета  </t>
  </si>
  <si>
    <t>LEWI Губка черная для ухода за обувью и изделиями из гладкой кожи черного цвета </t>
  </si>
  <si>
    <t>LEWI Губка бесцветная для ухода за обувью и изделиями из гладкой кожи любого цвета  (1х96)</t>
  </si>
  <si>
    <t xml:space="preserve">NEW "DEADEX-ГЕЛЬ"                                    от тараканов  30г (1х48) </t>
  </si>
  <si>
    <t xml:space="preserve">  ТИГАРД  Гель от тараканов                1 шт. 30г (1х48)</t>
  </si>
  <si>
    <t xml:space="preserve">NEW "DEADEX" ловушки                        6 шт. (1х36)     </t>
  </si>
  <si>
    <t>135 г</t>
  </si>
  <si>
    <t>50 г</t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</si>
  <si>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4620769131508</t>
    </r>
  </si>
  <si>
    <t>Средство инсектицидное КЛЕЕЛОВ липкая пластина ТМ ДОХС 20 уп. По 5 шт. (1х100)</t>
  </si>
  <si>
    <t xml:space="preserve"> Клеевая ловушка от тараканов (домик)     ТМ ДОХС</t>
  </si>
  <si>
    <t>на обьем поправка  + 15-20 % на воздух между коробками и вес паллет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</si>
  <si>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</si>
  <si>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</si>
  <si>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Контейнеры     от тараканов              PREMIUM</t>
  </si>
  <si>
    <t xml:space="preserve"> МУХОЛОВКА "ФУМИБАТ" </t>
  </si>
  <si>
    <t xml:space="preserve">Россия </t>
  </si>
  <si>
    <t xml:space="preserve">"ФУМИБАТ"                                                                липкая лента от мух (1х200) </t>
  </si>
  <si>
    <t xml:space="preserve"> МУХОЛОВКА "ТИГАРД" </t>
  </si>
  <si>
    <t xml:space="preserve">"ТИГАРД"                                                                липкая лента от мух (1х200) </t>
  </si>
  <si>
    <t>МУХОЛОВКА ФУМИБАТ (1Х200)</t>
  </si>
  <si>
    <t>МУХОЛОВКА ТИГАРД (1Х200)</t>
  </si>
  <si>
    <t xml:space="preserve">                                                                                    ПРОДУКЦИЯ   ПО ОБОРОНХИМ  ОТ ПОЛЗАЮЩИХ НАСЕКОМЫХ     средства  №1 в инсектицидах</t>
  </si>
  <si>
    <r>
      <t>ОРИГИНАЛ</t>
    </r>
    <r>
      <rPr>
        <sz val="15"/>
        <color indexed="8"/>
        <rFont val="Arial"/>
        <family val="2"/>
        <charset val="204"/>
      </rPr>
      <t xml:space="preserve"> 4620769131072</t>
    </r>
  </si>
  <si>
    <r>
      <t>ОРИГИНАЛ</t>
    </r>
    <r>
      <rPr>
        <sz val="15"/>
        <color indexed="8"/>
        <rFont val="Arial"/>
        <family val="2"/>
        <charset val="204"/>
      </rPr>
      <t xml:space="preserve"> 4620769131539</t>
    </r>
  </si>
  <si>
    <r>
      <t xml:space="preserve">ООО " ДОХЛОКС"   </t>
    </r>
    <r>
      <rPr>
        <sz val="14"/>
        <color indexed="12"/>
        <rFont val="Arial"/>
        <family val="2"/>
        <charset val="204"/>
      </rPr>
      <t xml:space="preserve">                          "Оборонхим Гель" от тараканов   30г (1х48)</t>
    </r>
  </si>
  <si>
    <r>
      <t xml:space="preserve"> ООО " ДОХЛОКС" </t>
    </r>
    <r>
      <rPr>
        <sz val="14"/>
        <color indexed="12"/>
        <rFont val="Arial"/>
        <family val="2"/>
        <charset val="204"/>
      </rPr>
      <t xml:space="preserve">                      "Оборонхим Гель" от тараканов   Флакон 80г (1х20)</t>
    </r>
  </si>
  <si>
    <t xml:space="preserve">Наименование продукции </t>
  </si>
  <si>
    <r>
      <t xml:space="preserve">  ООО " ДОХЛОКС"    </t>
    </r>
    <r>
      <rPr>
        <sz val="14"/>
        <color indexed="12"/>
        <rFont val="Arial"/>
        <family val="2"/>
        <charset val="204"/>
      </rPr>
      <t xml:space="preserve">            "Оборонхим Гель"                                         </t>
    </r>
    <r>
      <rPr>
        <sz val="20"/>
        <color indexed="17"/>
        <rFont val="Arial"/>
        <family val="2"/>
        <charset val="204"/>
      </rPr>
      <t>от садовых  муравьев</t>
    </r>
    <r>
      <rPr>
        <sz val="14"/>
        <color indexed="11"/>
        <rFont val="Arial"/>
        <family val="2"/>
        <charset val="204"/>
      </rPr>
      <t xml:space="preserve">  </t>
    </r>
    <r>
      <rPr>
        <sz val="14"/>
        <color indexed="12"/>
        <rFont val="Arial"/>
        <family val="2"/>
        <charset val="204"/>
      </rPr>
      <t xml:space="preserve">           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</si>
  <si>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  "Оборонхим - контейнер" Средство инсектицидное от тараканов     6 шт. (1х24)</t>
    </r>
  </si>
  <si>
    <t>ООО"ДОХЛОКС"  Гель от тараканов             1 шт. 30г (1х48)</t>
  </si>
  <si>
    <t>ООО"ДОХЛОКС" ЮБИЛЕЙНЫЙ ВЫПУСК 20 ЛЕТ "Оборонхим Гель"   от  тараканов  (1х48)</t>
  </si>
  <si>
    <t>ООО"ДОХЛОКС"  Гель от тараканов       флакон 80г (1х20)</t>
  </si>
  <si>
    <t xml:space="preserve">ООО"ДОХЛОКС" Гель от                 САДОВЫХ муравьев 1шт.  (1х48) </t>
  </si>
  <si>
    <t>ООО"ДОХЛОКС" Контейнеры от тараканов  6 шт.    (1х24)</t>
  </si>
  <si>
    <r>
      <t xml:space="preserve">                                                              LEWI ОБУВНАЯ КОСМЕТИКА №1 </t>
    </r>
    <r>
      <rPr>
        <b/>
        <sz val="18"/>
        <color indexed="10"/>
        <rFont val="Arial"/>
        <family val="2"/>
        <charset val="204"/>
      </rPr>
      <t xml:space="preserve"> PREMIUM класса</t>
    </r>
  </si>
  <si>
    <t xml:space="preserve"> Прайс-лист на  2019г     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</si>
  <si>
    <t xml:space="preserve">  Гель от    САДОВЫХ муравьев  1шт.                        </t>
  </si>
  <si>
    <t>Контейнеры  от тараканов                         6 шт.   ПЛАСТИК</t>
  </si>
  <si>
    <t xml:space="preserve">  Гель от тараканов    ФЛАКОН.   </t>
  </si>
  <si>
    <t xml:space="preserve">  Гель от тараканов    1шт.   </t>
  </si>
  <si>
    <t xml:space="preserve">  Гель от   таракановХ муравьев  1шт.                        </t>
  </si>
  <si>
    <r>
      <t>ОРИГИНАЛ</t>
    </r>
    <r>
      <rPr>
        <sz val="15"/>
        <color indexed="8"/>
        <rFont val="Arial"/>
        <family val="2"/>
        <charset val="204"/>
      </rPr>
      <t xml:space="preserve"> 4620769131546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</si>
  <si>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КЛАССИЧЕСКИЙ              "Оборонхим Гель"   от  тараканов </t>
    </r>
  </si>
  <si>
    <r>
      <t xml:space="preserve">ООО " ДОХЛОКС"  </t>
    </r>
    <r>
      <rPr>
        <sz val="14"/>
        <color indexed="12"/>
        <rFont val="Arial"/>
        <family val="2"/>
        <charset val="204"/>
      </rPr>
      <t xml:space="preserve">КЛАССИЧЕСКИЙ              "Оборонхим Гель"   от муравьев </t>
    </r>
  </si>
  <si>
    <t>ООО"ДОХЛОКС" ЮБИЛЕЙНЫЙ ВЫПУСК 20 ЛЕТ "Оборонхим Гель"   от  муравьв  (1х48)</t>
  </si>
  <si>
    <t xml:space="preserve">                                                                                                                                                                                                           подитог 3:</t>
  </si>
  <si>
    <t xml:space="preserve">Для бесплантной доставки по Москве обязательное условие в заказе должно быть не менее чем на 50 т.р. </t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</si>
  <si>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4607060892093</t>
    </r>
  </si>
  <si>
    <t xml:space="preserve">Клей КРЫСИНАЯ СМЕРТЬ №1 для отлова грызунов 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</si>
  <si>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</si>
  <si>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Клей для отлова грызунов и насекомых,  (туба 135г) "КС №1" </t>
  </si>
  <si>
    <t xml:space="preserve"> РЕПЕЛЛЕНТЫ №1</t>
  </si>
  <si>
    <r>
      <t xml:space="preserve">ОРИГИНАЛ </t>
    </r>
    <r>
      <rPr>
        <sz val="15"/>
        <color indexed="8"/>
        <rFont val="Arial"/>
        <family val="2"/>
        <charset val="204"/>
      </rPr>
      <t>4627163700033</t>
    </r>
  </si>
  <si>
    <t>30 г</t>
  </si>
  <si>
    <t xml:space="preserve"> Средство родентицидное  "КРЫСИНАЯ СМЕРТЬ " </t>
  </si>
  <si>
    <t>ПАСТА КРЫСИНАЯ СМЕРТЬ №1</t>
  </si>
  <si>
    <r>
      <t xml:space="preserve">ОРИГИНАЛ </t>
    </r>
    <r>
      <rPr>
        <sz val="15"/>
        <color indexed="8"/>
        <rFont val="Arial"/>
        <family val="2"/>
        <charset val="204"/>
      </rPr>
      <t>4627163700057</t>
    </r>
  </si>
  <si>
    <r>
      <t xml:space="preserve"> Средство родентицидное  "КРЫСИНАЯ СМЕРТЬ "                </t>
    </r>
    <r>
      <rPr>
        <b/>
        <sz val="14"/>
        <color indexed="10"/>
        <rFont val="Arial"/>
        <family val="2"/>
        <charset val="204"/>
      </rPr>
      <t>ТМ АЛЛИГАТОР</t>
    </r>
  </si>
  <si>
    <r>
      <t xml:space="preserve">Брикеты тестовые в фильтр-пакетиках </t>
    </r>
    <r>
      <rPr>
        <b/>
        <sz val="15"/>
        <color indexed="10"/>
        <rFont val="Arial"/>
        <family val="2"/>
        <charset val="204"/>
      </rPr>
      <t>Д,В,  БРОМАДИОЛОН</t>
    </r>
  </si>
  <si>
    <t xml:space="preserve"> Средство родентицидное           "КРЫСИНАЯ СМЕРТЬ "  ТМ АЛЛИГАТОР</t>
  </si>
  <si>
    <r>
      <t xml:space="preserve">ПАСТА КРЫСИНАЯ СМЕРТЬ №1        </t>
    </r>
    <r>
      <rPr>
        <b/>
        <sz val="15"/>
        <color indexed="10"/>
        <rFont val="Arial"/>
        <family val="2"/>
        <charset val="204"/>
      </rPr>
      <t>Д,В,  БРОМАДИОЛОН</t>
    </r>
  </si>
  <si>
    <t>ВСЕГДА В НАЛИЧАЕ ЭФФЕКТИВНОЕ СРЕДСТВО ПРОТИВ КОЛОРАДСКОГО ЖУКА ЕСТЬ В НАЛИЧАЕ АКТЕЛЛИК 2мл (1Х350) ЦЕНА - 11,80р.</t>
  </si>
  <si>
    <t xml:space="preserve">  Прайс-лист                                изменен                 25.09.19г.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</si>
</sst>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.0000"/>
  </numFmts>
  <fonts count="8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8"/>
      <color indexed="8"/>
      <name val="Arial"/>
      <family val="2"/>
      <charset val="204"/>
    </font>
    <font>
      <b/>
      <sz val="18"/>
      <color indexed="53"/>
      <name val="Arial"/>
      <family val="2"/>
      <charset val="204"/>
    </font>
    <font>
      <sz val="15"/>
      <color indexed="8"/>
      <name val="Arial"/>
      <family val="2"/>
      <charset val="204"/>
    </font>
    <font>
      <sz val="24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8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  <font>
      <b/>
      <sz val="36"/>
      <color indexed="10"/>
      <name val="Arial"/>
      <family val="2"/>
      <charset val="204"/>
    </font>
    <font>
      <b/>
      <sz val="14"/>
      <color indexed="12"/>
      <name val="Tahoma"/>
      <family val="2"/>
      <charset val="204"/>
    </font>
    <font>
      <b/>
      <sz val="11"/>
      <color indexed="8"/>
      <name val="Tahoma"/>
      <family val="2"/>
      <charset val="204"/>
    </font>
    <font>
      <sz val="22"/>
      <color indexed="8"/>
      <name val="Arial"/>
      <family val="2"/>
      <charset val="204"/>
    </font>
    <font>
      <sz val="2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20"/>
      <color indexed="17"/>
      <name val="Arial"/>
      <family val="2"/>
      <charset val="204"/>
    </font>
    <font>
      <sz val="14"/>
      <color indexed="11"/>
      <name val="Arial"/>
      <family val="2"/>
      <charset val="204"/>
    </font>
    <font>
      <sz val="20"/>
      <color indexed="12"/>
      <name val="Arial"/>
      <family val="2"/>
      <charset val="204"/>
    </font>
    <font>
      <b/>
      <sz val="20"/>
      <color indexed="12"/>
      <name val="Arial"/>
      <family val="2"/>
      <charset val="204"/>
    </font>
    <font>
      <b/>
      <sz val="15"/>
      <color indexed="10"/>
      <name val="Arial"/>
      <family val="2"/>
      <charset val="204"/>
    </font>
    <font>
      <sz val="16"/>
      <color indexed="10"/>
      <name val="Arial"/>
      <family val="2"/>
      <charset val="204"/>
    </font>
    <font>
      <sz val="16"/>
      <color indexed="1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</fills>
  <borders count="6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8" fillId="2" borderId="1" applyFont="0" applyFill="0" applyBorder="0" applyAlignment="0" applyProtection="0"/>
  </cellStyleXfs>
  <cellXfs count="371">
    <xf numFmtId="0" fontId="0" fillId="0" borderId="0" xfId="0"/>
    <xf numFmtId="0" fontId="3" fillId="0" borderId="0" xfId="0" applyFont="1"/>
    <xf numFmtId="0" fontId="3" fillId="3" borderId="2" xfId="0" applyFont="1" applyFill="1" applyBorder="1"/>
    <xf numFmtId="0" fontId="3" fillId="0" borderId="2" xfId="0" applyFont="1" applyFill="1" applyBorder="1"/>
    <xf numFmtId="0" fontId="3" fillId="0" borderId="0" xfId="0" applyNumberFormat="1" applyFont="1"/>
    <xf numFmtId="0" fontId="9" fillId="0" borderId="0" xfId="0" applyFont="1" applyFill="1"/>
    <xf numFmtId="0" fontId="18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1" fillId="0" borderId="2" xfId="0" applyNumberFormat="1" applyFont="1" applyFill="1" applyBorder="1" applyAlignment="1">
      <alignment horizontal="center" vertical="center" wrapText="1"/>
    </xf>
    <xf numFmtId="1" fontId="2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18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4" fillId="0" borderId="0" xfId="0" applyFont="1"/>
    <xf numFmtId="0" fontId="26" fillId="0" borderId="0" xfId="0" applyFont="1" applyFill="1" applyBorder="1" applyAlignment="1"/>
    <xf numFmtId="0" fontId="26" fillId="4" borderId="2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/>
    </xf>
    <xf numFmtId="0" fontId="29" fillId="0" borderId="4" xfId="0" applyFont="1" applyBorder="1" applyAlignment="1">
      <alignment horizontal="center"/>
    </xf>
    <xf numFmtId="0" fontId="16" fillId="0" borderId="2" xfId="0" applyFont="1" applyFill="1" applyBorder="1" applyAlignment="1">
      <alignment horizontal="center" vertical="center" wrapText="1"/>
    </xf>
    <xf numFmtId="0" fontId="30" fillId="3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" fontId="26" fillId="4" borderId="2" xfId="0" applyNumberFormat="1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33" fillId="5" borderId="2" xfId="0" applyFont="1" applyFill="1" applyBorder="1" applyAlignment="1">
      <alignment horizontal="center" vertical="center" wrapText="1"/>
    </xf>
    <xf numFmtId="164" fontId="14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19" fillId="5" borderId="2" xfId="0" applyFont="1" applyFill="1" applyBorder="1" applyAlignment="1">
      <alignment horizontal="center" vertical="center" wrapText="1"/>
    </xf>
    <xf numFmtId="49" fontId="25" fillId="5" borderId="2" xfId="0" applyNumberFormat="1" applyFont="1" applyFill="1" applyBorder="1" applyAlignment="1">
      <alignment horizontal="center" vertical="center" wrapText="1"/>
    </xf>
    <xf numFmtId="0" fontId="19" fillId="5" borderId="2" xfId="0" applyFont="1" applyFill="1" applyBorder="1" applyAlignment="1">
      <alignment horizontal="center" vertical="center"/>
    </xf>
    <xf numFmtId="49" fontId="19" fillId="5" borderId="2" xfId="0" applyNumberFormat="1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left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3" fillId="0" borderId="0" xfId="0" applyFont="1" applyBorder="1" applyAlignment="1">
      <alignment horizontal="left" vertical="center"/>
    </xf>
    <xf numFmtId="0" fontId="23" fillId="0" borderId="8" xfId="0" applyFont="1" applyBorder="1" applyAlignment="1">
      <alignment horizontal="center" vertical="center"/>
    </xf>
    <xf numFmtId="1" fontId="27" fillId="4" borderId="4" xfId="0" applyNumberFormat="1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10" fillId="5" borderId="2" xfId="0" applyNumberFormat="1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16" fillId="0" borderId="11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3" fillId="0" borderId="10" xfId="0" applyFont="1" applyFill="1" applyBorder="1"/>
    <xf numFmtId="0" fontId="3" fillId="0" borderId="11" xfId="0" applyFont="1" applyFill="1" applyBorder="1"/>
    <xf numFmtId="0" fontId="10" fillId="0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3" fillId="4" borderId="0" xfId="0" applyNumberFormat="1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/>
    <xf numFmtId="0" fontId="3" fillId="6" borderId="0" xfId="0" applyFont="1" applyFill="1"/>
    <xf numFmtId="0" fontId="3" fillId="6" borderId="0" xfId="0" applyFont="1" applyFill="1" applyBorder="1"/>
    <xf numFmtId="0" fontId="37" fillId="6" borderId="0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0" fontId="3" fillId="0" borderId="12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4" xfId="0" applyFont="1" applyBorder="1"/>
    <xf numFmtId="0" fontId="3" fillId="6" borderId="15" xfId="0" applyFont="1" applyFill="1" applyBorder="1"/>
    <xf numFmtId="0" fontId="39" fillId="6" borderId="16" xfId="0" applyFont="1" applyFill="1" applyBorder="1" applyAlignment="1">
      <alignment horizontal="center" vertical="center" wrapText="1"/>
    </xf>
    <xf numFmtId="0" fontId="40" fillId="6" borderId="16" xfId="0" applyFont="1" applyFill="1" applyBorder="1" applyAlignment="1">
      <alignment horizontal="center" vertical="center" wrapText="1"/>
    </xf>
    <xf numFmtId="0" fontId="3" fillId="6" borderId="16" xfId="0" applyFont="1" applyFill="1" applyBorder="1"/>
    <xf numFmtId="0" fontId="37" fillId="6" borderId="16" xfId="0" applyFont="1" applyFill="1" applyBorder="1" applyAlignment="1">
      <alignment horizontal="center" vertical="center" wrapText="1"/>
    </xf>
    <xf numFmtId="0" fontId="38" fillId="6" borderId="16" xfId="0" applyFont="1" applyFill="1" applyBorder="1" applyAlignment="1">
      <alignment horizontal="center" vertical="center" wrapText="1"/>
    </xf>
    <xf numFmtId="0" fontId="3" fillId="0" borderId="0" xfId="0" applyFont="1" applyFill="1"/>
    <xf numFmtId="0" fontId="0" fillId="0" borderId="0" xfId="0" applyAlignment="1">
      <alignment horizontal="center"/>
    </xf>
    <xf numFmtId="0" fontId="27" fillId="4" borderId="4" xfId="0" applyFont="1" applyFill="1" applyBorder="1" applyAlignment="1">
      <alignment horizontal="center"/>
    </xf>
    <xf numFmtId="0" fontId="49" fillId="0" borderId="5" xfId="0" applyFont="1" applyBorder="1" applyAlignment="1">
      <alignment horizontal="center" vertical="center"/>
    </xf>
    <xf numFmtId="4" fontId="2" fillId="0" borderId="2" xfId="0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 vertical="center" wrapText="1"/>
    </xf>
    <xf numFmtId="1" fontId="50" fillId="0" borderId="2" xfId="0" applyNumberFormat="1" applyFont="1" applyFill="1" applyBorder="1" applyAlignment="1">
      <alignment horizontal="center" vertical="center" wrapText="1"/>
    </xf>
    <xf numFmtId="1" fontId="50" fillId="0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wrapText="1"/>
    </xf>
    <xf numFmtId="0" fontId="3" fillId="5" borderId="17" xfId="0" applyFont="1" applyFill="1" applyBorder="1"/>
    <xf numFmtId="0" fontId="3" fillId="5" borderId="6" xfId="0" applyFont="1" applyFill="1" applyBorder="1"/>
    <xf numFmtId="2" fontId="27" fillId="4" borderId="4" xfId="0" applyNumberFormat="1" applyFont="1" applyFill="1" applyBorder="1" applyAlignment="1">
      <alignment horizontal="center"/>
    </xf>
    <xf numFmtId="0" fontId="3" fillId="6" borderId="18" xfId="0" applyFont="1" applyFill="1" applyBorder="1"/>
    <xf numFmtId="0" fontId="23" fillId="0" borderId="2" xfId="0" applyFont="1" applyBorder="1" applyAlignment="1">
      <alignment horizontal="center" vertical="center"/>
    </xf>
    <xf numFmtId="1" fontId="51" fillId="3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51" fillId="0" borderId="0" xfId="0" applyFont="1"/>
    <xf numFmtId="49" fontId="53" fillId="5" borderId="2" xfId="0" applyNumberFormat="1" applyFont="1" applyFill="1" applyBorder="1" applyAlignment="1">
      <alignment horizontal="center" vertical="center" wrapText="1"/>
    </xf>
    <xf numFmtId="3" fontId="51" fillId="0" borderId="2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5" xfId="0" applyFont="1" applyBorder="1" applyAlignment="1">
      <alignment horizontal="left" vertical="center"/>
    </xf>
    <xf numFmtId="1" fontId="55" fillId="0" borderId="0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center"/>
    </xf>
    <xf numFmtId="0" fontId="3" fillId="5" borderId="13" xfId="0" applyFont="1" applyFill="1" applyBorder="1"/>
    <xf numFmtId="0" fontId="3" fillId="5" borderId="0" xfId="0" applyFont="1" applyFill="1" applyBorder="1"/>
    <xf numFmtId="0" fontId="40" fillId="5" borderId="13" xfId="0" applyFont="1" applyFill="1" applyBorder="1" applyAlignment="1">
      <alignment horizontal="center" vertical="center" wrapText="1"/>
    </xf>
    <xf numFmtId="0" fontId="40" fillId="5" borderId="0" xfId="0" applyFont="1" applyFill="1" applyBorder="1" applyAlignment="1">
      <alignment horizontal="center" vertical="center" wrapText="1"/>
    </xf>
    <xf numFmtId="0" fontId="48" fillId="5" borderId="19" xfId="0" applyFont="1" applyFill="1" applyBorder="1" applyAlignment="1">
      <alignment horizontal="center" vertical="center"/>
    </xf>
    <xf numFmtId="0" fontId="3" fillId="5" borderId="20" xfId="0" applyFont="1" applyFill="1" applyBorder="1"/>
    <xf numFmtId="0" fontId="3" fillId="3" borderId="0" xfId="0" applyFont="1" applyFill="1" applyBorder="1"/>
    <xf numFmtId="49" fontId="5" fillId="0" borderId="2" xfId="0" applyNumberFormat="1" applyFont="1" applyFill="1" applyBorder="1" applyAlignment="1">
      <alignment horizontal="center" vertical="center" wrapText="1"/>
    </xf>
    <xf numFmtId="1" fontId="44" fillId="0" borderId="10" xfId="0" applyNumberFormat="1" applyFont="1" applyFill="1" applyBorder="1" applyAlignment="1">
      <alignment horizontal="center" vertical="center" wrapText="1"/>
    </xf>
    <xf numFmtId="1" fontId="44" fillId="0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164" fontId="59" fillId="0" borderId="10" xfId="0" applyNumberFormat="1" applyFont="1" applyFill="1" applyBorder="1" applyAlignment="1">
      <alignment horizontal="center" vertical="center"/>
    </xf>
    <xf numFmtId="164" fontId="59" fillId="0" borderId="2" xfId="0" applyNumberFormat="1" applyFont="1" applyFill="1" applyBorder="1" applyAlignment="1">
      <alignment horizontal="center" vertical="center"/>
    </xf>
    <xf numFmtId="164" fontId="59" fillId="0" borderId="3" xfId="0" applyNumberFormat="1" applyFont="1" applyFill="1" applyBorder="1" applyAlignment="1">
      <alignment horizontal="center" vertical="center"/>
    </xf>
    <xf numFmtId="164" fontId="59" fillId="0" borderId="21" xfId="0" applyNumberFormat="1" applyFont="1" applyFill="1" applyBorder="1" applyAlignment="1">
      <alignment horizontal="center" vertical="center"/>
    </xf>
    <xf numFmtId="164" fontId="59" fillId="0" borderId="11" xfId="0" applyNumberFormat="1" applyFont="1" applyFill="1" applyBorder="1" applyAlignment="1">
      <alignment horizontal="center" vertical="center"/>
    </xf>
    <xf numFmtId="0" fontId="59" fillId="0" borderId="10" xfId="0" applyFont="1" applyFill="1" applyBorder="1" applyAlignment="1">
      <alignment horizontal="center" vertical="center" wrapText="1"/>
    </xf>
    <xf numFmtId="0" fontId="59" fillId="0" borderId="2" xfId="0" applyFont="1" applyFill="1" applyBorder="1" applyAlignment="1">
      <alignment horizontal="center" vertical="center" wrapText="1"/>
    </xf>
    <xf numFmtId="0" fontId="59" fillId="0" borderId="3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59" fillId="3" borderId="10" xfId="0" applyFont="1" applyFill="1" applyBorder="1" applyAlignment="1">
      <alignment horizontal="center" vertical="center" wrapText="1"/>
    </xf>
    <xf numFmtId="0" fontId="59" fillId="3" borderId="2" xfId="0" applyFont="1" applyFill="1" applyBorder="1" applyAlignment="1">
      <alignment horizontal="center" vertical="center" wrapText="1"/>
    </xf>
    <xf numFmtId="1" fontId="61" fillId="3" borderId="2" xfId="0" applyNumberFormat="1" applyFont="1" applyFill="1" applyBorder="1" applyAlignment="1">
      <alignment horizontal="center" vertical="center" wrapText="1"/>
    </xf>
    <xf numFmtId="1" fontId="61" fillId="3" borderId="11" xfId="0" applyNumberFormat="1" applyFont="1" applyFill="1" applyBorder="1" applyAlignment="1">
      <alignment horizontal="center" vertical="center" wrapText="1"/>
    </xf>
    <xf numFmtId="1" fontId="61" fillId="3" borderId="10" xfId="0" applyNumberFormat="1" applyFont="1" applyFill="1" applyBorder="1" applyAlignment="1">
      <alignment horizontal="center" vertical="center" wrapText="1"/>
    </xf>
    <xf numFmtId="1" fontId="61" fillId="0" borderId="11" xfId="0" applyNumberFormat="1" applyFont="1" applyFill="1" applyBorder="1" applyAlignment="1">
      <alignment horizontal="center" vertical="center" wrapText="1"/>
    </xf>
    <xf numFmtId="0" fontId="39" fillId="3" borderId="2" xfId="0" applyFont="1" applyFill="1" applyBorder="1" applyAlignment="1">
      <alignment horizontal="center" vertical="center"/>
    </xf>
    <xf numFmtId="164" fontId="62" fillId="5" borderId="22" xfId="0" applyNumberFormat="1" applyFont="1" applyFill="1" applyBorder="1" applyAlignment="1">
      <alignment horizontal="center" vertical="center"/>
    </xf>
    <xf numFmtId="164" fontId="62" fillId="5" borderId="23" xfId="0" applyNumberFormat="1" applyFont="1" applyFill="1" applyBorder="1" applyAlignment="1">
      <alignment horizontal="center" vertical="center"/>
    </xf>
    <xf numFmtId="164" fontId="62" fillId="5" borderId="24" xfId="0" applyNumberFormat="1" applyFont="1" applyFill="1" applyBorder="1" applyAlignment="1">
      <alignment horizontal="center" vertical="center"/>
    </xf>
    <xf numFmtId="164" fontId="62" fillId="5" borderId="25" xfId="0" applyNumberFormat="1" applyFont="1" applyFill="1" applyBorder="1" applyAlignment="1">
      <alignment horizontal="center" vertical="center"/>
    </xf>
    <xf numFmtId="0" fontId="62" fillId="0" borderId="0" xfId="0" applyFont="1"/>
    <xf numFmtId="0" fontId="62" fillId="5" borderId="26" xfId="0" applyFont="1" applyFill="1" applyBorder="1"/>
    <xf numFmtId="0" fontId="62" fillId="4" borderId="12" xfId="0" applyFont="1" applyFill="1" applyBorder="1"/>
    <xf numFmtId="164" fontId="62" fillId="5" borderId="2" xfId="0" applyNumberFormat="1" applyFont="1" applyFill="1" applyBorder="1" applyAlignment="1">
      <alignment horizontal="center" vertical="center"/>
    </xf>
    <xf numFmtId="164" fontId="52" fillId="5" borderId="3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0" fontId="65" fillId="5" borderId="2" xfId="0" applyFont="1" applyFill="1" applyBorder="1" applyAlignment="1">
      <alignment horizontal="center" vertical="center" wrapText="1"/>
    </xf>
    <xf numFmtId="0" fontId="68" fillId="0" borderId="10" xfId="0" applyNumberFormat="1" applyFont="1" applyFill="1" applyBorder="1" applyAlignment="1">
      <alignment horizontal="center" vertical="center"/>
    </xf>
    <xf numFmtId="0" fontId="68" fillId="0" borderId="2" xfId="0" applyNumberFormat="1" applyFont="1" applyFill="1" applyBorder="1" applyAlignment="1">
      <alignment horizontal="center" vertical="center"/>
    </xf>
    <xf numFmtId="0" fontId="68" fillId="0" borderId="3" xfId="0" applyNumberFormat="1" applyFont="1" applyFill="1" applyBorder="1" applyAlignment="1">
      <alignment horizontal="center" vertical="center"/>
    </xf>
    <xf numFmtId="0" fontId="68" fillId="0" borderId="11" xfId="0" applyNumberFormat="1" applyFont="1" applyFill="1" applyBorder="1" applyAlignment="1">
      <alignment horizontal="center" vertical="center"/>
    </xf>
    <xf numFmtId="0" fontId="68" fillId="0" borderId="2" xfId="0" applyNumberFormat="1" applyFont="1" applyFill="1" applyBorder="1" applyAlignment="1">
      <alignment horizontal="center" vertical="center" wrapText="1"/>
    </xf>
    <xf numFmtId="1" fontId="41" fillId="5" borderId="2" xfId="0" applyNumberFormat="1" applyFont="1" applyFill="1" applyBorder="1" applyAlignment="1">
      <alignment horizontal="center" vertical="center" wrapText="1"/>
    </xf>
    <xf numFmtId="0" fontId="41" fillId="5" borderId="2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1" fontId="61" fillId="3" borderId="3" xfId="0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vertical="center" wrapText="1"/>
    </xf>
    <xf numFmtId="0" fontId="3" fillId="0" borderId="27" xfId="0" applyFont="1" applyBorder="1"/>
    <xf numFmtId="0" fontId="3" fillId="0" borderId="28" xfId="0" applyFont="1" applyBorder="1"/>
    <xf numFmtId="0" fontId="9" fillId="0" borderId="28" xfId="0" applyFont="1" applyFill="1" applyBorder="1"/>
    <xf numFmtId="0" fontId="3" fillId="0" borderId="28" xfId="0" applyNumberFormat="1" applyFont="1" applyBorder="1"/>
    <xf numFmtId="0" fontId="62" fillId="0" borderId="28" xfId="0" applyFont="1" applyBorder="1"/>
    <xf numFmtId="0" fontId="3" fillId="6" borderId="28" xfId="0" applyFont="1" applyFill="1" applyBorder="1"/>
    <xf numFmtId="0" fontId="3" fillId="0" borderId="29" xfId="0" applyFont="1" applyBorder="1"/>
    <xf numFmtId="0" fontId="3" fillId="5" borderId="30" xfId="0" applyFont="1" applyFill="1" applyBorder="1"/>
    <xf numFmtId="0" fontId="3" fillId="4" borderId="31" xfId="0" applyFont="1" applyFill="1" applyBorder="1" applyAlignment="1">
      <alignment horizontal="center" vertical="center" wrapText="1"/>
    </xf>
    <xf numFmtId="0" fontId="40" fillId="5" borderId="30" xfId="0" applyFont="1" applyFill="1" applyBorder="1" applyAlignment="1">
      <alignment horizontal="center" vertical="center" wrapText="1"/>
    </xf>
    <xf numFmtId="0" fontId="3" fillId="5" borderId="32" xfId="0" applyFont="1" applyFill="1" applyBorder="1"/>
    <xf numFmtId="0" fontId="32" fillId="5" borderId="33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0" fontId="3" fillId="0" borderId="30" xfId="0" applyFont="1" applyBorder="1"/>
    <xf numFmtId="0" fontId="36" fillId="5" borderId="35" xfId="0" applyFont="1" applyFill="1" applyBorder="1" applyAlignment="1">
      <alignment horizontal="center"/>
    </xf>
    <xf numFmtId="0" fontId="3" fillId="5" borderId="36" xfId="0" applyFont="1" applyFill="1" applyBorder="1"/>
    <xf numFmtId="0" fontId="3" fillId="5" borderId="37" xfId="0" applyFont="1" applyFill="1" applyBorder="1"/>
    <xf numFmtId="0" fontId="34" fillId="5" borderId="38" xfId="0" applyFont="1" applyFill="1" applyBorder="1" applyAlignment="1">
      <alignment horizontal="right"/>
    </xf>
    <xf numFmtId="164" fontId="63" fillId="5" borderId="11" xfId="0" applyNumberFormat="1" applyFont="1" applyFill="1" applyBorder="1" applyAlignment="1">
      <alignment horizontal="center"/>
    </xf>
    <xf numFmtId="0" fontId="3" fillId="0" borderId="38" xfId="0" applyFont="1" applyBorder="1"/>
    <xf numFmtId="0" fontId="3" fillId="6" borderId="38" xfId="0" applyFont="1" applyFill="1" applyBorder="1"/>
    <xf numFmtId="0" fontId="16" fillId="0" borderId="3" xfId="0" applyFont="1" applyFill="1" applyBorder="1" applyAlignment="1">
      <alignment horizontal="center" vertical="center" wrapText="1"/>
    </xf>
    <xf numFmtId="0" fontId="34" fillId="5" borderId="39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0" fontId="59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/>
    <xf numFmtId="164" fontId="52" fillId="0" borderId="21" xfId="0" applyNumberFormat="1" applyFont="1" applyFill="1" applyBorder="1" applyAlignment="1">
      <alignment horizontal="center" vertical="center"/>
    </xf>
    <xf numFmtId="164" fontId="65" fillId="0" borderId="2" xfId="0" applyNumberFormat="1" applyFont="1" applyFill="1" applyBorder="1" applyAlignment="1">
      <alignment horizontal="center" vertical="center"/>
    </xf>
    <xf numFmtId="164" fontId="65" fillId="0" borderId="21" xfId="0" applyNumberFormat="1" applyFont="1" applyFill="1" applyBorder="1" applyAlignment="1">
      <alignment horizontal="center" vertical="center"/>
    </xf>
    <xf numFmtId="164" fontId="65" fillId="0" borderId="11" xfId="0" applyNumberFormat="1" applyFont="1" applyFill="1" applyBorder="1" applyAlignment="1">
      <alignment horizontal="center" vertical="center"/>
    </xf>
    <xf numFmtId="164" fontId="65" fillId="0" borderId="5" xfId="0" applyNumberFormat="1" applyFont="1" applyFill="1" applyBorder="1" applyAlignment="1">
      <alignment horizontal="center" vertical="center"/>
    </xf>
    <xf numFmtId="164" fontId="65" fillId="0" borderId="40" xfId="0" applyNumberFormat="1" applyFont="1" applyFill="1" applyBorder="1" applyAlignment="1">
      <alignment horizontal="center" vertical="center"/>
    </xf>
    <xf numFmtId="0" fontId="5" fillId="5" borderId="41" xfId="0" applyFont="1" applyFill="1" applyBorder="1" applyAlignment="1">
      <alignment horizontal="center" vertical="center" wrapText="1"/>
    </xf>
    <xf numFmtId="1" fontId="44" fillId="3" borderId="21" xfId="0" applyNumberFormat="1" applyFont="1" applyFill="1" applyBorder="1" applyAlignment="1">
      <alignment horizontal="center" vertical="center" wrapText="1"/>
    </xf>
    <xf numFmtId="0" fontId="68" fillId="0" borderId="21" xfId="0" applyNumberFormat="1" applyFont="1" applyFill="1" applyBorder="1" applyAlignment="1">
      <alignment horizontal="center" vertical="center"/>
    </xf>
    <xf numFmtId="0" fontId="0" fillId="0" borderId="0" xfId="0" applyBorder="1" applyAlignment="1"/>
    <xf numFmtId="1" fontId="61" fillId="0" borderId="3" xfId="0" applyNumberFormat="1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73" fillId="0" borderId="0" xfId="0" applyFont="1"/>
    <xf numFmtId="0" fontId="73" fillId="5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horizontal="center" vertical="center"/>
    </xf>
    <xf numFmtId="0" fontId="73" fillId="5" borderId="33" xfId="0" applyFont="1" applyFill="1" applyBorder="1" applyAlignment="1">
      <alignment horizontal="center" vertical="center" wrapText="1"/>
    </xf>
    <xf numFmtId="0" fontId="5" fillId="5" borderId="42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43" xfId="0" applyFont="1" applyFill="1" applyBorder="1" applyAlignment="1">
      <alignment horizontal="center" vertical="center" wrapText="1"/>
    </xf>
    <xf numFmtId="0" fontId="77" fillId="0" borderId="2" xfId="0" applyFont="1" applyFill="1" applyBorder="1" applyAlignment="1">
      <alignment horizontal="center" vertical="center" wrapText="1"/>
    </xf>
    <xf numFmtId="0" fontId="77" fillId="0" borderId="2" xfId="0" applyFont="1" applyBorder="1" applyAlignment="1">
      <alignment horizontal="center" vertical="center" wrapText="1"/>
    </xf>
    <xf numFmtId="164" fontId="52" fillId="0" borderId="9" xfId="0" applyNumberFormat="1" applyFont="1" applyFill="1" applyBorder="1" applyAlignment="1">
      <alignment horizontal="center" vertical="center"/>
    </xf>
    <xf numFmtId="0" fontId="5" fillId="5" borderId="44" xfId="0" applyFont="1" applyFill="1" applyBorder="1" applyAlignment="1">
      <alignment horizontal="center" vertical="center" wrapText="1"/>
    </xf>
    <xf numFmtId="0" fontId="39" fillId="3" borderId="10" xfId="0" applyFont="1" applyFill="1" applyBorder="1" applyAlignment="1">
      <alignment horizontal="center" vertical="center" wrapText="1"/>
    </xf>
    <xf numFmtId="0" fontId="39" fillId="3" borderId="10" xfId="0" applyFont="1" applyFill="1" applyBorder="1" applyAlignment="1">
      <alignment horizontal="center" vertical="center"/>
    </xf>
    <xf numFmtId="49" fontId="10" fillId="0" borderId="10" xfId="0" applyNumberFormat="1" applyFont="1" applyFill="1" applyBorder="1" applyAlignment="1">
      <alignment horizontal="center" vertical="center" wrapText="1"/>
    </xf>
    <xf numFmtId="0" fontId="3" fillId="3" borderId="10" xfId="0" applyFont="1" applyFill="1" applyBorder="1"/>
    <xf numFmtId="164" fontId="65" fillId="0" borderId="10" xfId="0" applyNumberFormat="1" applyFont="1" applyFill="1" applyBorder="1" applyAlignment="1">
      <alignment horizontal="center" vertical="center"/>
    </xf>
    <xf numFmtId="164" fontId="62" fillId="5" borderId="10" xfId="0" applyNumberFormat="1" applyFont="1" applyFill="1" applyBorder="1" applyAlignment="1">
      <alignment horizontal="center" vertical="center"/>
    </xf>
    <xf numFmtId="0" fontId="39" fillId="3" borderId="11" xfId="0" applyFont="1" applyFill="1" applyBorder="1" applyAlignment="1">
      <alignment horizontal="center" vertical="center" wrapText="1"/>
    </xf>
    <xf numFmtId="0" fontId="39" fillId="3" borderId="11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 wrapText="1"/>
    </xf>
    <xf numFmtId="0" fontId="59" fillId="3" borderId="11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164" fontId="62" fillId="5" borderId="11" xfId="0" applyNumberFormat="1" applyFont="1" applyFill="1" applyBorder="1" applyAlignment="1">
      <alignment horizontal="center" vertical="center"/>
    </xf>
    <xf numFmtId="1" fontId="39" fillId="3" borderId="11" xfId="0" applyNumberFormat="1" applyFont="1" applyFill="1" applyBorder="1" applyAlignment="1">
      <alignment horizontal="center" vertical="center" wrapText="1"/>
    </xf>
    <xf numFmtId="0" fontId="39" fillId="0" borderId="11" xfId="0" applyFont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wrapText="1"/>
    </xf>
    <xf numFmtId="0" fontId="3" fillId="0" borderId="11" xfId="0" applyFont="1" applyBorder="1"/>
    <xf numFmtId="1" fontId="16" fillId="3" borderId="10" xfId="0" applyNumberFormat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 wrapText="1"/>
    </xf>
    <xf numFmtId="0" fontId="70" fillId="0" borderId="28" xfId="0" applyFont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69" fillId="0" borderId="28" xfId="0" applyFont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1" fontId="44" fillId="3" borderId="3" xfId="0" applyNumberFormat="1" applyFont="1" applyFill="1" applyBorder="1" applyAlignment="1">
      <alignment horizontal="center" vertical="center" wrapText="1"/>
    </xf>
    <xf numFmtId="0" fontId="77" fillId="0" borderId="3" xfId="0" applyFont="1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/>
    </xf>
    <xf numFmtId="0" fontId="5" fillId="5" borderId="45" xfId="0" applyFont="1" applyFill="1" applyBorder="1" applyAlignment="1">
      <alignment horizontal="center" vertical="center" wrapText="1"/>
    </xf>
    <xf numFmtId="1" fontId="44" fillId="0" borderId="3" xfId="0" applyNumberFormat="1" applyFont="1" applyFill="1" applyBorder="1" applyAlignment="1">
      <alignment horizontal="center" vertical="center" wrapText="1"/>
    </xf>
    <xf numFmtId="164" fontId="65" fillId="0" borderId="3" xfId="0" applyNumberFormat="1" applyFont="1" applyFill="1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54" fillId="0" borderId="47" xfId="0" applyFont="1" applyBorder="1" applyAlignment="1">
      <alignment horizontal="left" vertical="center"/>
    </xf>
    <xf numFmtId="0" fontId="39" fillId="0" borderId="1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0" fontId="59" fillId="0" borderId="21" xfId="0" applyFont="1" applyFill="1" applyBorder="1" applyAlignment="1">
      <alignment horizontal="center" vertical="center" wrapText="1"/>
    </xf>
    <xf numFmtId="0" fontId="3" fillId="0" borderId="21" xfId="0" applyFont="1" applyFill="1" applyBorder="1"/>
    <xf numFmtId="164" fontId="62" fillId="5" borderId="48" xfId="0" applyNumberFormat="1" applyFont="1" applyFill="1" applyBorder="1" applyAlignment="1">
      <alignment horizontal="center" vertical="center"/>
    </xf>
    <xf numFmtId="164" fontId="65" fillId="0" borderId="49" xfId="0" applyNumberFormat="1" applyFont="1" applyFill="1" applyBorder="1" applyAlignment="1">
      <alignment horizontal="center" vertical="center"/>
    </xf>
    <xf numFmtId="0" fontId="77" fillId="0" borderId="49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1" fontId="16" fillId="3" borderId="11" xfId="0" applyNumberFormat="1" applyFont="1" applyFill="1" applyBorder="1" applyAlignment="1">
      <alignment horizontal="center" vertical="center" wrapText="1"/>
    </xf>
    <xf numFmtId="0" fontId="70" fillId="0" borderId="11" xfId="0" applyFont="1" applyBorder="1" applyAlignment="1">
      <alignment horizontal="center" vertical="center" wrapText="1"/>
    </xf>
    <xf numFmtId="0" fontId="69" fillId="0" borderId="11" xfId="0" applyFont="1" applyBorder="1" applyAlignment="1">
      <alignment horizontal="center" vertical="center" wrapText="1"/>
    </xf>
    <xf numFmtId="0" fontId="41" fillId="0" borderId="11" xfId="0" applyFont="1" applyFill="1" applyBorder="1" applyAlignment="1">
      <alignment horizontal="center" vertical="center" wrapText="1"/>
    </xf>
    <xf numFmtId="164" fontId="65" fillId="0" borderId="47" xfId="0" applyNumberFormat="1" applyFont="1" applyFill="1" applyBorder="1" applyAlignment="1">
      <alignment horizontal="center" vertical="center"/>
    </xf>
    <xf numFmtId="1" fontId="44" fillId="3" borderId="10" xfId="0" applyNumberFormat="1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164" fontId="56" fillId="0" borderId="4" xfId="0" applyNumberFormat="1" applyFont="1" applyBorder="1" applyAlignment="1">
      <alignment horizontal="center" vertical="center" wrapText="1"/>
    </xf>
    <xf numFmtId="0" fontId="56" fillId="0" borderId="4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2" fontId="56" fillId="3" borderId="4" xfId="0" applyNumberFormat="1" applyFont="1" applyFill="1" applyBorder="1" applyAlignment="1">
      <alignment horizontal="center" vertical="center" wrapText="1"/>
    </xf>
    <xf numFmtId="0" fontId="37" fillId="3" borderId="4" xfId="0" applyFont="1" applyFill="1" applyBorder="1" applyAlignment="1">
      <alignment horizontal="center" vertical="center" wrapText="1"/>
    </xf>
    <xf numFmtId="0" fontId="13" fillId="5" borderId="59" xfId="0" applyFont="1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35" fillId="5" borderId="60" xfId="0" applyFont="1" applyFill="1" applyBorder="1" applyAlignment="1">
      <alignment horizontal="center" vertical="center" wrapText="1"/>
    </xf>
    <xf numFmtId="0" fontId="0" fillId="5" borderId="61" xfId="0" applyFill="1" applyBorder="1"/>
    <xf numFmtId="0" fontId="0" fillId="5" borderId="62" xfId="0" applyFill="1" applyBorder="1"/>
    <xf numFmtId="0" fontId="12" fillId="4" borderId="3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44" fillId="5" borderId="63" xfId="0" applyFont="1" applyFill="1" applyBorder="1" applyAlignment="1">
      <alignment horizontal="left" vertical="center" wrapText="1"/>
    </xf>
    <xf numFmtId="0" fontId="46" fillId="5" borderId="7" xfId="0" applyFont="1" applyFill="1" applyBorder="1" applyAlignment="1">
      <alignment horizontal="left" vertical="center" wrapText="1"/>
    </xf>
    <xf numFmtId="0" fontId="46" fillId="5" borderId="64" xfId="0" applyFont="1" applyFill="1" applyBorder="1" applyAlignment="1">
      <alignment horizontal="left" vertical="center" wrapText="1"/>
    </xf>
    <xf numFmtId="0" fontId="46" fillId="5" borderId="13" xfId="0" applyFont="1" applyFill="1" applyBorder="1" applyAlignment="1">
      <alignment horizontal="left" vertical="center" wrapText="1"/>
    </xf>
    <xf numFmtId="0" fontId="46" fillId="5" borderId="0" xfId="0" applyFont="1" applyFill="1" applyBorder="1" applyAlignment="1">
      <alignment horizontal="left" vertical="center" wrapText="1"/>
    </xf>
    <xf numFmtId="0" fontId="46" fillId="5" borderId="30" xfId="0" applyFont="1" applyFill="1" applyBorder="1" applyAlignment="1">
      <alignment horizontal="left" vertical="center" wrapText="1"/>
    </xf>
    <xf numFmtId="0" fontId="39" fillId="0" borderId="13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6" fillId="0" borderId="30" xfId="0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52" xfId="0" applyFill="1" applyBorder="1" applyAlignment="1">
      <alignment horizontal="center"/>
    </xf>
    <xf numFmtId="0" fontId="38" fillId="5" borderId="13" xfId="0" applyFont="1" applyFill="1" applyBorder="1" applyAlignment="1">
      <alignment horizontal="center" vertical="center" wrapText="1"/>
    </xf>
    <xf numFmtId="0" fontId="38" fillId="5" borderId="0" xfId="0" applyFont="1" applyFill="1" applyBorder="1" applyAlignment="1">
      <alignment horizontal="center" vertical="center" wrapText="1"/>
    </xf>
    <xf numFmtId="0" fontId="38" fillId="5" borderId="30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30" xfId="0" applyFont="1" applyFill="1" applyBorder="1" applyAlignment="1">
      <alignment horizontal="center" vertical="center" wrapText="1"/>
    </xf>
    <xf numFmtId="0" fontId="29" fillId="5" borderId="13" xfId="0" applyFont="1" applyFill="1" applyBorder="1" applyAlignment="1">
      <alignment horizontal="center" vertical="center" wrapText="1"/>
    </xf>
    <xf numFmtId="0" fontId="29" fillId="5" borderId="0" xfId="0" applyFont="1" applyFill="1" applyBorder="1" applyAlignment="1">
      <alignment horizontal="center" vertical="center" wrapText="1"/>
    </xf>
    <xf numFmtId="0" fontId="29" fillId="5" borderId="30" xfId="0" applyFont="1" applyFill="1" applyBorder="1" applyAlignment="1">
      <alignment horizontal="center" vertical="center" wrapText="1"/>
    </xf>
    <xf numFmtId="0" fontId="56" fillId="0" borderId="55" xfId="0" applyFont="1" applyFill="1" applyBorder="1" applyAlignment="1">
      <alignment horizontal="center" vertical="center" wrapText="1"/>
    </xf>
    <xf numFmtId="0" fontId="56" fillId="0" borderId="56" xfId="0" applyFont="1" applyFill="1" applyBorder="1" applyAlignment="1">
      <alignment horizontal="center" vertical="center" wrapText="1"/>
    </xf>
    <xf numFmtId="0" fontId="56" fillId="0" borderId="57" xfId="0" applyFont="1" applyFill="1" applyBorder="1" applyAlignment="1">
      <alignment horizontal="center" vertical="center" wrapText="1"/>
    </xf>
    <xf numFmtId="0" fontId="56" fillId="0" borderId="37" xfId="0" applyFont="1" applyFill="1" applyBorder="1" applyAlignment="1">
      <alignment horizontal="center" vertical="center" wrapText="1"/>
    </xf>
    <xf numFmtId="0" fontId="56" fillId="0" borderId="38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66" fillId="0" borderId="27" xfId="0" applyFont="1" applyFill="1" applyBorder="1" applyAlignment="1">
      <alignment horizontal="center" wrapText="1"/>
    </xf>
    <xf numFmtId="0" fontId="67" fillId="0" borderId="28" xfId="0" applyFont="1" applyFill="1" applyBorder="1" applyAlignment="1">
      <alignment horizontal="center" wrapText="1"/>
    </xf>
    <xf numFmtId="0" fontId="67" fillId="0" borderId="28" xfId="0" applyFont="1" applyBorder="1" applyAlignment="1"/>
    <xf numFmtId="0" fontId="67" fillId="0" borderId="29" xfId="0" applyFont="1" applyBorder="1" applyAlignment="1"/>
    <xf numFmtId="0" fontId="66" fillId="0" borderId="31" xfId="0" applyFont="1" applyFill="1" applyBorder="1" applyAlignment="1">
      <alignment horizontal="center" wrapText="1"/>
    </xf>
    <xf numFmtId="0" fontId="67" fillId="0" borderId="0" xfId="0" applyFont="1" applyFill="1" applyBorder="1" applyAlignment="1">
      <alignment horizontal="center" wrapText="1"/>
    </xf>
    <xf numFmtId="0" fontId="67" fillId="0" borderId="0" xfId="0" applyFont="1" applyBorder="1" applyAlignment="1"/>
    <xf numFmtId="0" fontId="67" fillId="0" borderId="30" xfId="0" applyFont="1" applyBorder="1" applyAlignment="1"/>
    <xf numFmtId="0" fontId="67" fillId="0" borderId="31" xfId="0" applyFont="1" applyBorder="1" applyAlignment="1"/>
    <xf numFmtId="0" fontId="66" fillId="0" borderId="35" xfId="0" applyFont="1" applyFill="1" applyBorder="1" applyAlignment="1">
      <alignment horizontal="center" vertical="center" wrapText="1"/>
    </xf>
    <xf numFmtId="0" fontId="67" fillId="0" borderId="7" xfId="0" applyFont="1" applyFill="1" applyBorder="1" applyAlignment="1"/>
    <xf numFmtId="0" fontId="41" fillId="5" borderId="34" xfId="0" applyFont="1" applyFill="1" applyBorder="1" applyAlignment="1">
      <alignment horizontal="center" vertical="center" wrapText="1"/>
    </xf>
    <xf numFmtId="0" fontId="42" fillId="5" borderId="6" xfId="0" applyFont="1" applyFill="1" applyBorder="1" applyAlignment="1">
      <alignment horizontal="center" vertical="center" wrapText="1"/>
    </xf>
    <xf numFmtId="0" fontId="42" fillId="5" borderId="8" xfId="0" applyFont="1" applyFill="1" applyBorder="1" applyAlignment="1">
      <alignment horizontal="center" vertical="center" wrapText="1"/>
    </xf>
    <xf numFmtId="0" fontId="10" fillId="5" borderId="3" xfId="0" applyNumberFormat="1" applyFont="1" applyFill="1" applyBorder="1" applyAlignment="1">
      <alignment horizontal="center" vertical="top" wrapText="1"/>
    </xf>
    <xf numFmtId="0" fontId="45" fillId="0" borderId="21" xfId="0" applyFont="1" applyBorder="1" applyAlignment="1">
      <alignment horizontal="center" vertical="top" wrapText="1"/>
    </xf>
    <xf numFmtId="0" fontId="56" fillId="0" borderId="17" xfId="0" applyFont="1" applyFill="1" applyBorder="1" applyAlignment="1">
      <alignment horizontal="center" vertical="center" wrapText="1"/>
    </xf>
    <xf numFmtId="0" fontId="57" fillId="0" borderId="6" xfId="0" applyFont="1" applyFill="1" applyBorder="1" applyAlignment="1">
      <alignment horizontal="center" vertical="center" wrapText="1"/>
    </xf>
    <xf numFmtId="0" fontId="57" fillId="0" borderId="36" xfId="0" applyFont="1" applyFill="1" applyBorder="1" applyAlignment="1">
      <alignment horizontal="center" vertical="center" wrapText="1"/>
    </xf>
    <xf numFmtId="0" fontId="7" fillId="0" borderId="31" xfId="0" applyFont="1" applyFill="1" applyBorder="1" applyAlignment="1">
      <alignment horizontal="right" vertical="center" wrapText="1"/>
    </xf>
    <xf numFmtId="0" fontId="8" fillId="0" borderId="0" xfId="0" applyFont="1" applyBorder="1" applyAlignment="1">
      <alignment horizontal="right"/>
    </xf>
    <xf numFmtId="0" fontId="8" fillId="0" borderId="46" xfId="0" applyFont="1" applyBorder="1" applyAlignment="1">
      <alignment horizontal="right"/>
    </xf>
    <xf numFmtId="0" fontId="8" fillId="0" borderId="52" xfId="0" applyFont="1" applyBorder="1" applyAlignment="1">
      <alignment horizontal="right"/>
    </xf>
    <xf numFmtId="0" fontId="66" fillId="0" borderId="35" xfId="0" applyFont="1" applyFill="1" applyBorder="1" applyAlignment="1">
      <alignment horizontal="left" vertical="center" wrapText="1"/>
    </xf>
    <xf numFmtId="0" fontId="67" fillId="0" borderId="7" xfId="0" applyFont="1" applyFill="1" applyBorder="1" applyAlignment="1">
      <alignment horizontal="left"/>
    </xf>
    <xf numFmtId="0" fontId="0" fillId="0" borderId="9" xfId="0" applyBorder="1" applyAlignment="1"/>
    <xf numFmtId="0" fontId="39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78" fillId="0" borderId="27" xfId="0" applyFont="1" applyFill="1" applyBorder="1" applyAlignment="1">
      <alignment horizontal="center" vertical="top" wrapText="1"/>
    </xf>
    <xf numFmtId="0" fontId="78" fillId="0" borderId="28" xfId="0" applyFont="1" applyFill="1" applyBorder="1" applyAlignment="1">
      <alignment horizontal="center" vertical="top" wrapText="1"/>
    </xf>
    <xf numFmtId="0" fontId="78" fillId="0" borderId="29" xfId="0" applyFont="1" applyFill="1" applyBorder="1" applyAlignment="1">
      <alignment horizontal="center" vertical="top" wrapText="1"/>
    </xf>
    <xf numFmtId="0" fontId="78" fillId="0" borderId="31" xfId="0" applyFont="1" applyFill="1" applyBorder="1" applyAlignment="1">
      <alignment horizontal="center" vertical="top" wrapText="1"/>
    </xf>
    <xf numFmtId="0" fontId="78" fillId="0" borderId="0" xfId="0" applyFont="1" applyFill="1" applyBorder="1" applyAlignment="1">
      <alignment horizontal="center" vertical="top" wrapText="1"/>
    </xf>
    <xf numFmtId="0" fontId="78" fillId="0" borderId="30" xfId="0" applyFont="1" applyFill="1" applyBorder="1" applyAlignment="1">
      <alignment horizontal="center" vertical="top" wrapText="1"/>
    </xf>
    <xf numFmtId="0" fontId="78" fillId="0" borderId="37" xfId="0" applyFont="1" applyFill="1" applyBorder="1" applyAlignment="1">
      <alignment horizontal="center" vertical="top" wrapText="1"/>
    </xf>
    <xf numFmtId="0" fontId="78" fillId="0" borderId="38" xfId="0" applyFont="1" applyFill="1" applyBorder="1" applyAlignment="1">
      <alignment horizontal="center" vertical="top" wrapText="1"/>
    </xf>
    <xf numFmtId="0" fontId="78" fillId="0" borderId="58" xfId="0" applyFont="1" applyFill="1" applyBorder="1" applyAlignment="1">
      <alignment horizontal="center" vertical="top" wrapText="1"/>
    </xf>
    <xf numFmtId="0" fontId="44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80" fillId="0" borderId="13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17" fillId="0" borderId="42" xfId="0" applyFont="1" applyFill="1" applyBorder="1" applyAlignment="1">
      <alignment horizontal="right" vertical="center" wrapText="1"/>
    </xf>
    <xf numFmtId="0" fontId="66" fillId="0" borderId="7" xfId="0" applyFont="1" applyFill="1" applyBorder="1" applyAlignment="1">
      <alignment horizontal="left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39" fillId="5" borderId="7" xfId="0" applyFont="1" applyFill="1" applyBorder="1" applyAlignment="1">
      <alignment horizontal="center" wrapText="1"/>
    </xf>
    <xf numFmtId="0" fontId="32" fillId="5" borderId="38" xfId="0" applyFont="1" applyFill="1" applyBorder="1" applyAlignment="1">
      <alignment horizontal="right" wrapText="1"/>
    </xf>
    <xf numFmtId="0" fontId="32" fillId="5" borderId="53" xfId="0" applyFont="1" applyFill="1" applyBorder="1" applyAlignment="1">
      <alignment horizontal="right" wrapText="1"/>
    </xf>
    <xf numFmtId="0" fontId="39" fillId="5" borderId="54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1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49" fontId="20" fillId="5" borderId="2" xfId="0" applyNumberFormat="1" applyFont="1" applyFill="1" applyBorder="1" applyAlignment="1">
      <alignment horizontal="center" vertical="center" wrapText="1"/>
    </xf>
    <xf numFmtId="0" fontId="22" fillId="4" borderId="65" xfId="0" applyFont="1" applyFill="1" applyBorder="1" applyAlignment="1">
      <alignment horizontal="center" wrapText="1"/>
    </xf>
    <xf numFmtId="0" fontId="22" fillId="4" borderId="12" xfId="0" applyFont="1" applyFill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6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wmf"/><Relationship Id="rId1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25</xdr:row>
      <xdr:rowOff>0</xdr:rowOff>
    </xdr:from>
    <xdr:to>
      <xdr:col>7</xdr:col>
      <xdr:colOff>590550</xdr:colOff>
      <xdr:row>25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77450" y="162401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22</xdr:row>
      <xdr:rowOff>152400</xdr:rowOff>
    </xdr:from>
    <xdr:to>
      <xdr:col>7</xdr:col>
      <xdr:colOff>1295400</xdr:colOff>
      <xdr:row>22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63175" y="13573125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23</xdr:row>
      <xdr:rowOff>66675</xdr:rowOff>
    </xdr:from>
    <xdr:to>
      <xdr:col>7</xdr:col>
      <xdr:colOff>1181100</xdr:colOff>
      <xdr:row>24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229850" y="14439900"/>
          <a:ext cx="990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24</xdr:row>
      <xdr:rowOff>152400</xdr:rowOff>
    </xdr:from>
    <xdr:to>
      <xdr:col>7</xdr:col>
      <xdr:colOff>1371600</xdr:colOff>
      <xdr:row>24</xdr:row>
      <xdr:rowOff>866775</xdr:rowOff>
    </xdr:to>
    <xdr:pic>
      <xdr:nvPicPr>
        <xdr:cNvPr id="1028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63175" y="15459075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400050</xdr:colOff>
      <xdr:row>27</xdr:row>
      <xdr:rowOff>0</xdr:rowOff>
    </xdr:from>
    <xdr:to>
      <xdr:col>7</xdr:col>
      <xdr:colOff>800100</xdr:colOff>
      <xdr:row>27</xdr:row>
      <xdr:rowOff>0</xdr:rowOff>
    </xdr:to>
    <xdr:pic>
      <xdr:nvPicPr>
        <xdr:cNvPr id="1029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439400" y="1807845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30</xdr:row>
      <xdr:rowOff>0</xdr:rowOff>
    </xdr:from>
    <xdr:to>
      <xdr:col>7</xdr:col>
      <xdr:colOff>590550</xdr:colOff>
      <xdr:row>30</xdr:row>
      <xdr:rowOff>0</xdr:rowOff>
    </xdr:to>
    <xdr:pic>
      <xdr:nvPicPr>
        <xdr:cNvPr id="1030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77450" y="208788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152400</xdr:colOff>
      <xdr:row>8</xdr:row>
      <xdr:rowOff>85725</xdr:rowOff>
    </xdr:from>
    <xdr:to>
      <xdr:col>2</xdr:col>
      <xdr:colOff>76200</xdr:colOff>
      <xdr:row>12</xdr:row>
      <xdr:rowOff>685800</xdr:rowOff>
    </xdr:to>
    <xdr:pic>
      <xdr:nvPicPr>
        <xdr:cNvPr id="1031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2409825"/>
          <a:ext cx="20764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9</xdr:row>
      <xdr:rowOff>0</xdr:rowOff>
    </xdr:from>
    <xdr:to>
      <xdr:col>3</xdr:col>
      <xdr:colOff>123825</xdr:colOff>
      <xdr:row>12</xdr:row>
      <xdr:rowOff>695325</xdr:rowOff>
    </xdr:to>
    <xdr:pic>
      <xdr:nvPicPr>
        <xdr:cNvPr id="1032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28875" y="2476500"/>
          <a:ext cx="20859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276225</xdr:colOff>
      <xdr:row>8</xdr:row>
      <xdr:rowOff>123825</xdr:rowOff>
    </xdr:from>
    <xdr:to>
      <xdr:col>4</xdr:col>
      <xdr:colOff>1228725</xdr:colOff>
      <xdr:row>12</xdr:row>
      <xdr:rowOff>647700</xdr:rowOff>
    </xdr:to>
    <xdr:pic>
      <xdr:nvPicPr>
        <xdr:cNvPr id="1033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67250" y="2447925"/>
          <a:ext cx="21431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66675</xdr:colOff>
      <xdr:row>9</xdr:row>
      <xdr:rowOff>0</xdr:rowOff>
    </xdr:from>
    <xdr:to>
      <xdr:col>10</xdr:col>
      <xdr:colOff>819150</xdr:colOff>
      <xdr:row>12</xdr:row>
      <xdr:rowOff>619125</xdr:rowOff>
    </xdr:to>
    <xdr:pic>
      <xdr:nvPicPr>
        <xdr:cNvPr id="1034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725400" y="2476500"/>
          <a:ext cx="223837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990600</xdr:colOff>
      <xdr:row>9</xdr:row>
      <xdr:rowOff>19050</xdr:rowOff>
    </xdr:from>
    <xdr:to>
      <xdr:col>11</xdr:col>
      <xdr:colOff>1771650</xdr:colOff>
      <xdr:row>12</xdr:row>
      <xdr:rowOff>619125</xdr:rowOff>
    </xdr:to>
    <xdr:pic>
      <xdr:nvPicPr>
        <xdr:cNvPr id="1035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135225" y="2495550"/>
          <a:ext cx="2124075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304800</xdr:colOff>
      <xdr:row>52</xdr:row>
      <xdr:rowOff>0</xdr:rowOff>
    </xdr:from>
    <xdr:to>
      <xdr:col>7</xdr:col>
      <xdr:colOff>952500</xdr:colOff>
      <xdr:row>52</xdr:row>
      <xdr:rowOff>0</xdr:rowOff>
    </xdr:to>
    <xdr:pic>
      <xdr:nvPicPr>
        <xdr:cNvPr id="1036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0344150" y="4175760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285750</xdr:colOff>
      <xdr:row>52</xdr:row>
      <xdr:rowOff>0</xdr:rowOff>
    </xdr:from>
    <xdr:to>
      <xdr:col>7</xdr:col>
      <xdr:colOff>952500</xdr:colOff>
      <xdr:row>52</xdr:row>
      <xdr:rowOff>0</xdr:rowOff>
    </xdr:to>
    <xdr:pic>
      <xdr:nvPicPr>
        <xdr:cNvPr id="1037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325100" y="417576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238125</xdr:colOff>
      <xdr:row>52</xdr:row>
      <xdr:rowOff>0</xdr:rowOff>
    </xdr:from>
    <xdr:to>
      <xdr:col>7</xdr:col>
      <xdr:colOff>1143000</xdr:colOff>
      <xdr:row>52</xdr:row>
      <xdr:rowOff>0</xdr:rowOff>
    </xdr:to>
    <xdr:pic>
      <xdr:nvPicPr>
        <xdr:cNvPr id="1038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0277475" y="41757600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123825</xdr:colOff>
      <xdr:row>52</xdr:row>
      <xdr:rowOff>0</xdr:rowOff>
    </xdr:from>
    <xdr:to>
      <xdr:col>7</xdr:col>
      <xdr:colOff>485775</xdr:colOff>
      <xdr:row>52</xdr:row>
      <xdr:rowOff>0</xdr:rowOff>
    </xdr:to>
    <xdr:pic>
      <xdr:nvPicPr>
        <xdr:cNvPr id="1039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0163175" y="4175760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152400</xdr:colOff>
      <xdr:row>52</xdr:row>
      <xdr:rowOff>0</xdr:rowOff>
    </xdr:from>
    <xdr:to>
      <xdr:col>7</xdr:col>
      <xdr:colOff>495300</xdr:colOff>
      <xdr:row>52</xdr:row>
      <xdr:rowOff>0</xdr:rowOff>
    </xdr:to>
    <xdr:pic>
      <xdr:nvPicPr>
        <xdr:cNvPr id="1040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0191750" y="417576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52</xdr:row>
      <xdr:rowOff>0</xdr:rowOff>
    </xdr:from>
    <xdr:to>
      <xdr:col>7</xdr:col>
      <xdr:colOff>523875</xdr:colOff>
      <xdr:row>52</xdr:row>
      <xdr:rowOff>0</xdr:rowOff>
    </xdr:to>
    <xdr:pic>
      <xdr:nvPicPr>
        <xdr:cNvPr id="1041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0134600" y="417576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11</xdr:col>
      <xdr:colOff>2009775</xdr:colOff>
      <xdr:row>7</xdr:row>
      <xdr:rowOff>38100</xdr:rowOff>
    </xdr:to>
    <xdr:pic>
      <xdr:nvPicPr>
        <xdr:cNvPr id="1042" name="Рисунок 3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4775" y="19050"/>
          <a:ext cx="173926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32</xdr:row>
      <xdr:rowOff>66675</xdr:rowOff>
    </xdr:from>
    <xdr:to>
      <xdr:col>7</xdr:col>
      <xdr:colOff>1228725</xdr:colOff>
      <xdr:row>32</xdr:row>
      <xdr:rowOff>933450</xdr:rowOff>
    </xdr:to>
    <xdr:pic>
      <xdr:nvPicPr>
        <xdr:cNvPr id="1043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153650" y="22498050"/>
          <a:ext cx="11144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95250</xdr:colOff>
      <xdr:row>6</xdr:row>
      <xdr:rowOff>76200</xdr:rowOff>
    </xdr:from>
    <xdr:to>
      <xdr:col>18</xdr:col>
      <xdr:colOff>571500</xdr:colOff>
      <xdr:row>12</xdr:row>
      <xdr:rowOff>295275</xdr:rowOff>
    </xdr:to>
    <xdr:pic>
      <xdr:nvPicPr>
        <xdr:cNvPr id="1044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764125" y="2095500"/>
          <a:ext cx="23050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466725</xdr:colOff>
      <xdr:row>9</xdr:row>
      <xdr:rowOff>38100</xdr:rowOff>
    </xdr:from>
    <xdr:to>
      <xdr:col>8</xdr:col>
      <xdr:colOff>1085850</xdr:colOff>
      <xdr:row>12</xdr:row>
      <xdr:rowOff>609600</xdr:rowOff>
    </xdr:to>
    <xdr:pic>
      <xdr:nvPicPr>
        <xdr:cNvPr id="1045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506075" y="2514600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66675</xdr:colOff>
      <xdr:row>14</xdr:row>
      <xdr:rowOff>123825</xdr:rowOff>
    </xdr:from>
    <xdr:to>
      <xdr:col>10</xdr:col>
      <xdr:colOff>1247775</xdr:colOff>
      <xdr:row>14</xdr:row>
      <xdr:rowOff>933450</xdr:rowOff>
    </xdr:to>
    <xdr:pic>
      <xdr:nvPicPr>
        <xdr:cNvPr id="1046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211300" y="5276850"/>
          <a:ext cx="1181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42</xdr:row>
      <xdr:rowOff>114300</xdr:rowOff>
    </xdr:from>
    <xdr:to>
      <xdr:col>7</xdr:col>
      <xdr:colOff>1038225</xdr:colOff>
      <xdr:row>42</xdr:row>
      <xdr:rowOff>828675</xdr:rowOff>
    </xdr:to>
    <xdr:pic>
      <xdr:nvPicPr>
        <xdr:cNvPr id="1047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277475" y="3222307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28</xdr:row>
      <xdr:rowOff>76200</xdr:rowOff>
    </xdr:from>
    <xdr:to>
      <xdr:col>7</xdr:col>
      <xdr:colOff>1266825</xdr:colOff>
      <xdr:row>28</xdr:row>
      <xdr:rowOff>866775</xdr:rowOff>
    </xdr:to>
    <xdr:pic>
      <xdr:nvPicPr>
        <xdr:cNvPr id="1048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191750" y="190881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26</xdr:row>
      <xdr:rowOff>66675</xdr:rowOff>
    </xdr:from>
    <xdr:to>
      <xdr:col>7</xdr:col>
      <xdr:colOff>1400175</xdr:colOff>
      <xdr:row>26</xdr:row>
      <xdr:rowOff>828675</xdr:rowOff>
    </xdr:to>
    <xdr:pic>
      <xdr:nvPicPr>
        <xdr:cNvPr id="1049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125075" y="172593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762000</xdr:colOff>
      <xdr:row>31</xdr:row>
      <xdr:rowOff>85725</xdr:rowOff>
    </xdr:from>
    <xdr:to>
      <xdr:col>9</xdr:col>
      <xdr:colOff>742950</xdr:colOff>
      <xdr:row>31</xdr:row>
      <xdr:rowOff>866775</xdr:rowOff>
    </xdr:to>
    <xdr:pic>
      <xdr:nvPicPr>
        <xdr:cNvPr id="1050" name="Picture 85" descr="krisa-1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239625" y="21536025"/>
          <a:ext cx="1162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590550</xdr:colOff>
      <xdr:row>31</xdr:row>
      <xdr:rowOff>152400</xdr:rowOff>
    </xdr:from>
    <xdr:to>
      <xdr:col>10</xdr:col>
      <xdr:colOff>85725</xdr:colOff>
      <xdr:row>31</xdr:row>
      <xdr:rowOff>847725</xdr:rowOff>
    </xdr:to>
    <xdr:pic>
      <xdr:nvPicPr>
        <xdr:cNvPr id="1051" name="Picture 86" descr="201h328-myshoradka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3249275" y="21602700"/>
          <a:ext cx="981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276225</xdr:colOff>
      <xdr:row>44</xdr:row>
      <xdr:rowOff>38100</xdr:rowOff>
    </xdr:from>
    <xdr:to>
      <xdr:col>9</xdr:col>
      <xdr:colOff>1209675</xdr:colOff>
      <xdr:row>44</xdr:row>
      <xdr:rowOff>847725</xdr:rowOff>
    </xdr:to>
    <xdr:pic>
      <xdr:nvPicPr>
        <xdr:cNvPr id="1052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934950" y="33699450"/>
          <a:ext cx="9334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1314450</xdr:colOff>
      <xdr:row>8</xdr:row>
      <xdr:rowOff>0</xdr:rowOff>
    </xdr:from>
    <xdr:to>
      <xdr:col>7</xdr:col>
      <xdr:colOff>247650</xdr:colOff>
      <xdr:row>12</xdr:row>
      <xdr:rowOff>809625</xdr:rowOff>
    </xdr:to>
    <xdr:pic>
      <xdr:nvPicPr>
        <xdr:cNvPr id="1053" name="Picture 69" descr="logo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96100" y="2324100"/>
          <a:ext cx="33909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34</xdr:row>
      <xdr:rowOff>104775</xdr:rowOff>
    </xdr:from>
    <xdr:to>
      <xdr:col>7</xdr:col>
      <xdr:colOff>1162050</xdr:colOff>
      <xdr:row>34</xdr:row>
      <xdr:rowOff>781050</xdr:rowOff>
    </xdr:to>
    <xdr:pic>
      <xdr:nvPicPr>
        <xdr:cNvPr id="1054" name="Picture 70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267950" y="24384000"/>
          <a:ext cx="933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35</xdr:row>
      <xdr:rowOff>66675</xdr:rowOff>
    </xdr:from>
    <xdr:to>
      <xdr:col>7</xdr:col>
      <xdr:colOff>1314450</xdr:colOff>
      <xdr:row>35</xdr:row>
      <xdr:rowOff>866775</xdr:rowOff>
    </xdr:to>
    <xdr:pic>
      <xdr:nvPicPr>
        <xdr:cNvPr id="1055" name="Picture 71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163175" y="25231725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33</xdr:row>
      <xdr:rowOff>228600</xdr:rowOff>
    </xdr:from>
    <xdr:to>
      <xdr:col>7</xdr:col>
      <xdr:colOff>1181100</xdr:colOff>
      <xdr:row>33</xdr:row>
      <xdr:rowOff>800100</xdr:rowOff>
    </xdr:to>
    <xdr:pic>
      <xdr:nvPicPr>
        <xdr:cNvPr id="1056" name="Picture 8" descr="Granules from rodents 100g3d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296525" y="23669625"/>
          <a:ext cx="923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39</xdr:row>
      <xdr:rowOff>152400</xdr:rowOff>
    </xdr:from>
    <xdr:to>
      <xdr:col>7</xdr:col>
      <xdr:colOff>1104900</xdr:colOff>
      <xdr:row>39</xdr:row>
      <xdr:rowOff>847725</xdr:rowOff>
    </xdr:to>
    <xdr:pic>
      <xdr:nvPicPr>
        <xdr:cNvPr id="1057" name="Picture 10" descr="WAX BRIQUETTES 100g3d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315575" y="29241750"/>
          <a:ext cx="8286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49</xdr:row>
      <xdr:rowOff>66675</xdr:rowOff>
    </xdr:from>
    <xdr:to>
      <xdr:col>7</xdr:col>
      <xdr:colOff>1266825</xdr:colOff>
      <xdr:row>50</xdr:row>
      <xdr:rowOff>0</xdr:rowOff>
    </xdr:to>
    <xdr:pic>
      <xdr:nvPicPr>
        <xdr:cNvPr id="1058" name="Picture 77" descr="ShoeCream-transpGUBK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296525" y="38671500"/>
          <a:ext cx="10096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50</xdr:row>
      <xdr:rowOff>38100</xdr:rowOff>
    </xdr:from>
    <xdr:to>
      <xdr:col>7</xdr:col>
      <xdr:colOff>1314450</xdr:colOff>
      <xdr:row>50</xdr:row>
      <xdr:rowOff>1228725</xdr:rowOff>
    </xdr:to>
    <xdr:pic>
      <xdr:nvPicPr>
        <xdr:cNvPr id="1059" name="Picture 78" descr="ShoeCream-blackGUBK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267950" y="39909750"/>
          <a:ext cx="10858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552450</xdr:colOff>
      <xdr:row>49</xdr:row>
      <xdr:rowOff>0</xdr:rowOff>
    </xdr:from>
    <xdr:to>
      <xdr:col>17</xdr:col>
      <xdr:colOff>495300</xdr:colOff>
      <xdr:row>49</xdr:row>
      <xdr:rowOff>571500</xdr:rowOff>
    </xdr:to>
    <xdr:pic>
      <xdr:nvPicPr>
        <xdr:cNvPr id="1060" name="Picture 83" descr="логолеви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221325" y="38604825"/>
          <a:ext cx="11620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27</xdr:row>
      <xdr:rowOff>66675</xdr:rowOff>
    </xdr:from>
    <xdr:to>
      <xdr:col>7</xdr:col>
      <xdr:colOff>1295400</xdr:colOff>
      <xdr:row>27</xdr:row>
      <xdr:rowOff>847725</xdr:rowOff>
    </xdr:to>
    <xdr:pic>
      <xdr:nvPicPr>
        <xdr:cNvPr id="1061" name="Picture 16" descr="УКЛЕЕВОЙ ДОМИКФ - 2018 3d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144125" y="18145125"/>
          <a:ext cx="11906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25</xdr:row>
      <xdr:rowOff>85725</xdr:rowOff>
    </xdr:from>
    <xdr:to>
      <xdr:col>7</xdr:col>
      <xdr:colOff>1247775</xdr:colOff>
      <xdr:row>25</xdr:row>
      <xdr:rowOff>885825</xdr:rowOff>
    </xdr:to>
    <xdr:pic>
      <xdr:nvPicPr>
        <xdr:cNvPr id="1062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163175" y="16325850"/>
          <a:ext cx="11239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15</xdr:row>
      <xdr:rowOff>171450</xdr:rowOff>
    </xdr:from>
    <xdr:to>
      <xdr:col>3</xdr:col>
      <xdr:colOff>800100</xdr:colOff>
      <xdr:row>15</xdr:row>
      <xdr:rowOff>781050</xdr:rowOff>
    </xdr:to>
    <xdr:pic>
      <xdr:nvPicPr>
        <xdr:cNvPr id="1063" name="Picture 6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175" y="6324600"/>
          <a:ext cx="49339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45</xdr:row>
      <xdr:rowOff>76200</xdr:rowOff>
    </xdr:from>
    <xdr:to>
      <xdr:col>7</xdr:col>
      <xdr:colOff>1057275</xdr:colOff>
      <xdr:row>46</xdr:row>
      <xdr:rowOff>0</xdr:rowOff>
    </xdr:to>
    <xdr:pic>
      <xdr:nvPicPr>
        <xdr:cNvPr id="1064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391775" y="34699575"/>
          <a:ext cx="7048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46</xdr:row>
      <xdr:rowOff>66675</xdr:rowOff>
    </xdr:from>
    <xdr:to>
      <xdr:col>7</xdr:col>
      <xdr:colOff>1019175</xdr:colOff>
      <xdr:row>46</xdr:row>
      <xdr:rowOff>1143000</xdr:rowOff>
    </xdr:to>
    <xdr:pic>
      <xdr:nvPicPr>
        <xdr:cNvPr id="1065" name="Picture 68" descr="Tigard_FLY_2018 _3d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01300" y="35956875"/>
          <a:ext cx="657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16</xdr:row>
      <xdr:rowOff>400050</xdr:rowOff>
    </xdr:from>
    <xdr:to>
      <xdr:col>7</xdr:col>
      <xdr:colOff>1295400</xdr:colOff>
      <xdr:row>16</xdr:row>
      <xdr:rowOff>914400</xdr:rowOff>
    </xdr:to>
    <xdr:pic>
      <xdr:nvPicPr>
        <xdr:cNvPr id="1066" name="Picture 69" descr="дохс 20лет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210800" y="7496175"/>
          <a:ext cx="11239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19</xdr:row>
      <xdr:rowOff>66675</xdr:rowOff>
    </xdr:from>
    <xdr:to>
      <xdr:col>7</xdr:col>
      <xdr:colOff>1209675</xdr:colOff>
      <xdr:row>20</xdr:row>
      <xdr:rowOff>0</xdr:rowOff>
    </xdr:to>
    <xdr:pic>
      <xdr:nvPicPr>
        <xdr:cNvPr id="1067" name="Picture 75" descr="DOXS -6конт_3д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191750" y="10410825"/>
          <a:ext cx="10572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21</xdr:row>
      <xdr:rowOff>171450</xdr:rowOff>
    </xdr:from>
    <xdr:to>
      <xdr:col>7</xdr:col>
      <xdr:colOff>1238250</xdr:colOff>
      <xdr:row>21</xdr:row>
      <xdr:rowOff>809625</xdr:rowOff>
    </xdr:to>
    <xdr:pic>
      <xdr:nvPicPr>
        <xdr:cNvPr id="106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106025" y="127063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20</xdr:row>
      <xdr:rowOff>66675</xdr:rowOff>
    </xdr:from>
    <xdr:to>
      <xdr:col>7</xdr:col>
      <xdr:colOff>990600</xdr:colOff>
      <xdr:row>20</xdr:row>
      <xdr:rowOff>1123950</xdr:rowOff>
    </xdr:to>
    <xdr:pic>
      <xdr:nvPicPr>
        <xdr:cNvPr id="1069" name="Picture 74" descr="дохлокс 3 D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382250" y="11420475"/>
          <a:ext cx="6477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38100</xdr:colOff>
      <xdr:row>16</xdr:row>
      <xdr:rowOff>38100</xdr:rowOff>
    </xdr:from>
    <xdr:to>
      <xdr:col>28</xdr:col>
      <xdr:colOff>952500</xdr:colOff>
      <xdr:row>19</xdr:row>
      <xdr:rowOff>171450</xdr:rowOff>
    </xdr:to>
    <xdr:pic>
      <xdr:nvPicPr>
        <xdr:cNvPr id="1070" name="Picture 70" descr="Сравнительный ПЛАКАТ-2019 PODDELKA-FINAL-15-янв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716875" y="7134225"/>
          <a:ext cx="5181600" cy="338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40</xdr:row>
      <xdr:rowOff>171450</xdr:rowOff>
    </xdr:from>
    <xdr:to>
      <xdr:col>7</xdr:col>
      <xdr:colOff>1076325</xdr:colOff>
      <xdr:row>40</xdr:row>
      <xdr:rowOff>771525</xdr:rowOff>
    </xdr:to>
    <xdr:pic>
      <xdr:nvPicPr>
        <xdr:cNvPr id="1071" name="Picture 69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315575" y="30270450"/>
          <a:ext cx="800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41</xdr:row>
      <xdr:rowOff>66675</xdr:rowOff>
    </xdr:from>
    <xdr:to>
      <xdr:col>7</xdr:col>
      <xdr:colOff>1209675</xdr:colOff>
      <xdr:row>41</xdr:row>
      <xdr:rowOff>962025</xdr:rowOff>
    </xdr:to>
    <xdr:pic>
      <xdr:nvPicPr>
        <xdr:cNvPr id="1072" name="Picture 70" descr="Krisinaya smert 100g-3d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163175" y="31165800"/>
          <a:ext cx="10858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17</xdr:row>
      <xdr:rowOff>257175</xdr:rowOff>
    </xdr:from>
    <xdr:to>
      <xdr:col>7</xdr:col>
      <xdr:colOff>1333500</xdr:colOff>
      <xdr:row>17</xdr:row>
      <xdr:rowOff>885825</xdr:rowOff>
    </xdr:to>
    <xdr:pic>
      <xdr:nvPicPr>
        <xdr:cNvPr id="1073" name="Picture 71" descr="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210800" y="8534400"/>
          <a:ext cx="11620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18</xdr:row>
      <xdr:rowOff>104775</xdr:rowOff>
    </xdr:from>
    <xdr:to>
      <xdr:col>7</xdr:col>
      <xdr:colOff>1285875</xdr:colOff>
      <xdr:row>18</xdr:row>
      <xdr:rowOff>714375</xdr:rowOff>
    </xdr:to>
    <xdr:pic>
      <xdr:nvPicPr>
        <xdr:cNvPr id="1074" name="Picture 72" descr="3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191750" y="9563100"/>
          <a:ext cx="11334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38</xdr:row>
      <xdr:rowOff>123825</xdr:rowOff>
    </xdr:from>
    <xdr:to>
      <xdr:col>7</xdr:col>
      <xdr:colOff>1352550</xdr:colOff>
      <xdr:row>38</xdr:row>
      <xdr:rowOff>952500</xdr:rowOff>
    </xdr:to>
    <xdr:pic>
      <xdr:nvPicPr>
        <xdr:cNvPr id="1075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106025" y="28165425"/>
          <a:ext cx="12858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29</xdr:row>
      <xdr:rowOff>104775</xdr:rowOff>
    </xdr:from>
    <xdr:to>
      <xdr:col>7</xdr:col>
      <xdr:colOff>1228725</xdr:colOff>
      <xdr:row>29</xdr:row>
      <xdr:rowOff>828675</xdr:rowOff>
    </xdr:to>
    <xdr:pic>
      <xdr:nvPicPr>
        <xdr:cNvPr id="1076" name="Picture 66" descr="copy копия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0229850" y="20050125"/>
          <a:ext cx="10382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24</xdr:col>
      <xdr:colOff>66675</xdr:colOff>
      <xdr:row>22</xdr:row>
      <xdr:rowOff>552450</xdr:rowOff>
    </xdr:from>
    <xdr:to>
      <xdr:col>26</xdr:col>
      <xdr:colOff>381000</xdr:colOff>
      <xdr:row>24</xdr:row>
      <xdr:rowOff>800100</xdr:rowOff>
    </xdr:to>
    <xdr:pic>
      <xdr:nvPicPr>
        <xdr:cNvPr id="1077" name="Picture 72" descr="актеллие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2574250" y="13973175"/>
          <a:ext cx="153352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190500</xdr:colOff>
      <xdr:row>37</xdr:row>
      <xdr:rowOff>38100</xdr:rowOff>
    </xdr:from>
    <xdr:to>
      <xdr:col>7</xdr:col>
      <xdr:colOff>1257300</xdr:colOff>
      <xdr:row>38</xdr:row>
      <xdr:rowOff>0</xdr:rowOff>
    </xdr:to>
    <xdr:pic>
      <xdr:nvPicPr>
        <xdr:cNvPr id="1078" name="Picture 56" descr="Коробка шприц-паста3д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0229850" y="27051000"/>
          <a:ext cx="10668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123825</xdr:colOff>
      <xdr:row>37</xdr:row>
      <xdr:rowOff>123825</xdr:rowOff>
    </xdr:from>
    <xdr:to>
      <xdr:col>18</xdr:col>
      <xdr:colOff>466725</xdr:colOff>
      <xdr:row>37</xdr:row>
      <xdr:rowOff>933450</xdr:rowOff>
    </xdr:to>
    <xdr:pic>
      <xdr:nvPicPr>
        <xdr:cNvPr id="1079" name="Picture 56" descr="nova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7792700" y="27136725"/>
          <a:ext cx="21717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123825</xdr:colOff>
      <xdr:row>36</xdr:row>
      <xdr:rowOff>66675</xdr:rowOff>
    </xdr:from>
    <xdr:to>
      <xdr:col>18</xdr:col>
      <xdr:colOff>466725</xdr:colOff>
      <xdr:row>36</xdr:row>
      <xdr:rowOff>876300</xdr:rowOff>
    </xdr:to>
    <xdr:pic>
      <xdr:nvPicPr>
        <xdr:cNvPr id="1080" name="Picture 56" descr="nova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7792700" y="26136600"/>
          <a:ext cx="21717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36</xdr:row>
      <xdr:rowOff>85725</xdr:rowOff>
    </xdr:from>
    <xdr:to>
      <xdr:col>7</xdr:col>
      <xdr:colOff>1228725</xdr:colOff>
      <xdr:row>37</xdr:row>
      <xdr:rowOff>0</xdr:rowOff>
    </xdr:to>
    <xdr:pic>
      <xdr:nvPicPr>
        <xdr:cNvPr id="1081" name="Picture 58" descr="АЛЛИГАТОР 200-3д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296525" y="26155650"/>
          <a:ext cx="9715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209550</xdr:colOff>
      <xdr:row>49</xdr:row>
      <xdr:rowOff>762000</xdr:rowOff>
    </xdr:from>
    <xdr:to>
      <xdr:col>18</xdr:col>
      <xdr:colOff>457200</xdr:colOff>
      <xdr:row>50</xdr:row>
      <xdr:rowOff>1047750</xdr:rowOff>
    </xdr:to>
    <xdr:pic>
      <xdr:nvPicPr>
        <xdr:cNvPr id="1082" name="Picture 61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7878425" y="39366825"/>
          <a:ext cx="207645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552450</xdr:colOff>
      <xdr:row>1</xdr:row>
      <xdr:rowOff>885825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0"/>
          <a:ext cx="2705100" cy="8858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5"/>
  <sheetViews>
    <sheetView showGridLines="0" tabSelected="1" view="pageBreakPreview" topLeftCell="A2" zoomScale="45" zoomScaleNormal="40" zoomScaleSheetLayoutView="40" zoomScalePageLayoutView="50" workbookViewId="0">
      <selection activeCell="V39" sqref="V39:Y39"/>
    </sheetView>
  </sheetViews>
  <sheetFormatPr defaultRowHeight="30"/>
  <cols>
    <col min="1" max="1" width="9.28515625" style="1" customWidth="1"/>
    <col min="2" max="2" width="23" style="1" customWidth="1"/>
    <col min="3" max="3" width="33.5703125" style="1" customWidth="1"/>
    <col min="4" max="4" width="17.85546875" style="1" customWidth="1"/>
    <col min="5" max="5" width="43.28515625" style="5" customWidth="1"/>
    <col min="6" max="6" width="12.42578125" style="1" customWidth="1"/>
    <col min="7" max="7" width="11.140625" style="1" customWidth="1"/>
    <col min="8" max="8" width="21.5703125" style="1" customWidth="1"/>
    <col min="9" max="9" width="17.7109375" style="1" customWidth="1"/>
    <col min="10" max="10" width="22.28515625" style="1" customWidth="1"/>
    <col min="11" max="11" width="20.140625" style="4" customWidth="1"/>
    <col min="12" max="12" width="30.5703125" style="133" customWidth="1"/>
    <col min="13" max="14" width="0.140625" style="1" hidden="1" customWidth="1"/>
    <col min="15" max="15" width="2.140625" style="61" customWidth="1"/>
    <col min="16" max="18" width="9.140625" style="1"/>
    <col min="19" max="19" width="10.140625" style="65" customWidth="1"/>
    <col min="20" max="20" width="2.42578125" style="61" hidden="1" customWidth="1"/>
    <col min="21" max="21" width="7.5703125" style="66" customWidth="1"/>
    <col min="22" max="28" width="9.140625" style="1"/>
    <col min="29" max="29" width="15.140625" style="1" customWidth="1"/>
    <col min="30" max="16384" width="9.140625" style="1"/>
  </cols>
  <sheetData>
    <row r="1" spans="1:29" ht="30.75" hidden="1" thickBot="1">
      <c r="A1" s="158"/>
      <c r="B1" s="159"/>
      <c r="C1" s="159"/>
      <c r="D1" s="159"/>
      <c r="E1" s="160"/>
      <c r="F1" s="159"/>
      <c r="G1" s="159"/>
      <c r="H1" s="159"/>
      <c r="I1" s="159"/>
      <c r="J1" s="159"/>
      <c r="K1" s="161"/>
      <c r="L1" s="162"/>
      <c r="M1" s="159"/>
      <c r="N1" s="159"/>
      <c r="O1" s="163"/>
      <c r="P1" s="159"/>
      <c r="Q1" s="159"/>
      <c r="R1" s="159"/>
      <c r="S1" s="164"/>
    </row>
    <row r="2" spans="1:29" ht="128.25" customHeight="1" thickTop="1" thickBot="1">
      <c r="A2" s="270"/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134"/>
      <c r="M2" s="68"/>
      <c r="N2" s="68"/>
      <c r="O2" s="69"/>
      <c r="P2" s="272" t="s">
        <v>165</v>
      </c>
      <c r="Q2" s="273"/>
      <c r="R2" s="273"/>
      <c r="S2" s="274"/>
      <c r="V2" s="267" t="s">
        <v>64</v>
      </c>
      <c r="W2" s="267"/>
      <c r="X2" s="267"/>
      <c r="Y2" s="267"/>
      <c r="Z2" s="265">
        <f>1*L54</f>
        <v>0</v>
      </c>
      <c r="AA2" s="266"/>
      <c r="AB2" s="266"/>
      <c r="AC2" s="266"/>
    </row>
    <row r="3" spans="1:29" ht="12" customHeight="1" thickBot="1">
      <c r="A3" s="275"/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135"/>
      <c r="M3" s="66"/>
      <c r="N3" s="66"/>
      <c r="O3" s="70"/>
      <c r="P3" s="277"/>
      <c r="Q3" s="278"/>
      <c r="R3" s="278"/>
      <c r="S3" s="279"/>
      <c r="U3" s="107"/>
      <c r="V3" s="269" t="s">
        <v>65</v>
      </c>
      <c r="W3" s="269"/>
      <c r="X3" s="269"/>
      <c r="Y3" s="269"/>
      <c r="Z3" s="268">
        <f ca="1">1*'Обьем Вес '!N47</f>
        <v>0</v>
      </c>
      <c r="AA3" s="268"/>
      <c r="AB3" s="268"/>
      <c r="AC3" s="268"/>
    </row>
    <row r="4" spans="1:29" ht="18.75" customHeight="1" thickBot="1">
      <c r="A4" s="275"/>
      <c r="B4" s="276"/>
      <c r="C4" s="276"/>
      <c r="D4" s="276"/>
      <c r="E4" s="276"/>
      <c r="F4" s="276"/>
      <c r="G4" s="276"/>
      <c r="H4" s="276"/>
      <c r="I4" s="276"/>
      <c r="J4" s="276"/>
      <c r="K4" s="276"/>
      <c r="L4" s="135"/>
      <c r="M4" s="66"/>
      <c r="N4" s="66"/>
      <c r="O4" s="71"/>
      <c r="P4" s="280"/>
      <c r="Q4" s="281"/>
      <c r="R4" s="281"/>
      <c r="S4" s="282"/>
      <c r="U4" s="107"/>
      <c r="V4" s="269"/>
      <c r="W4" s="269"/>
      <c r="X4" s="269"/>
      <c r="Y4" s="269"/>
      <c r="Z4" s="268"/>
      <c r="AA4" s="268"/>
      <c r="AB4" s="268"/>
      <c r="AC4" s="268"/>
    </row>
    <row r="5" spans="1:29" ht="12" hidden="1" customHeight="1">
      <c r="A5" s="275"/>
      <c r="B5" s="276"/>
      <c r="C5" s="276"/>
      <c r="D5" s="276"/>
      <c r="E5" s="276"/>
      <c r="F5" s="276"/>
      <c r="G5" s="276"/>
      <c r="H5" s="276"/>
      <c r="I5" s="276"/>
      <c r="J5" s="276"/>
      <c r="K5" s="276"/>
      <c r="L5" s="135"/>
      <c r="M5" s="66"/>
      <c r="N5" s="66"/>
      <c r="O5" s="72"/>
      <c r="P5" s="101"/>
      <c r="Q5" s="102"/>
      <c r="R5" s="102"/>
      <c r="S5" s="165"/>
      <c r="U5" s="107"/>
      <c r="V5" s="269"/>
      <c r="W5" s="269"/>
      <c r="X5" s="269"/>
      <c r="Y5" s="269"/>
      <c r="Z5" s="268"/>
      <c r="AA5" s="268"/>
      <c r="AB5" s="268"/>
      <c r="AC5" s="268"/>
    </row>
    <row r="6" spans="1:29" ht="6" hidden="1" customHeight="1">
      <c r="A6" s="275"/>
      <c r="B6" s="276"/>
      <c r="C6" s="276"/>
      <c r="D6" s="276"/>
      <c r="E6" s="276"/>
      <c r="F6" s="276"/>
      <c r="G6" s="276"/>
      <c r="H6" s="276"/>
      <c r="I6" s="276"/>
      <c r="J6" s="276"/>
      <c r="K6" s="276"/>
      <c r="L6" s="135"/>
      <c r="M6" s="66"/>
      <c r="N6" s="66"/>
      <c r="O6" s="72"/>
      <c r="P6" s="101"/>
      <c r="Q6" s="102"/>
      <c r="R6" s="102"/>
      <c r="S6" s="165"/>
      <c r="U6" s="107"/>
      <c r="V6" s="269"/>
      <c r="W6" s="269"/>
      <c r="X6" s="269"/>
      <c r="Y6" s="269"/>
      <c r="Z6" s="268"/>
      <c r="AA6" s="268"/>
      <c r="AB6" s="268"/>
      <c r="AC6" s="268"/>
    </row>
    <row r="7" spans="1:29" ht="12" customHeight="1" thickBot="1">
      <c r="A7" s="166"/>
      <c r="B7" s="56"/>
      <c r="C7" s="56"/>
      <c r="D7" s="56"/>
      <c r="E7" s="57"/>
      <c r="F7" s="56"/>
      <c r="G7" s="56"/>
      <c r="H7" s="56"/>
      <c r="I7" s="56"/>
      <c r="J7" s="56"/>
      <c r="K7" s="58"/>
      <c r="L7" s="135"/>
      <c r="M7" s="66"/>
      <c r="N7" s="66"/>
      <c r="O7" s="73"/>
      <c r="P7" s="293"/>
      <c r="Q7" s="294"/>
      <c r="R7" s="294"/>
      <c r="S7" s="295"/>
      <c r="U7" s="107"/>
      <c r="V7" s="269"/>
      <c r="W7" s="269"/>
      <c r="X7" s="269"/>
      <c r="Y7" s="269"/>
      <c r="Z7" s="268"/>
      <c r="AA7" s="268"/>
      <c r="AB7" s="268"/>
      <c r="AC7" s="268"/>
    </row>
    <row r="8" spans="1:29" ht="12" customHeight="1" thickBot="1">
      <c r="A8" s="286" t="s">
        <v>28</v>
      </c>
      <c r="B8" s="287"/>
      <c r="C8" s="287"/>
      <c r="D8" s="287"/>
      <c r="E8" s="287"/>
      <c r="F8" s="287"/>
      <c r="G8" s="287"/>
      <c r="H8" s="287"/>
      <c r="I8" s="287"/>
      <c r="J8" s="287"/>
      <c r="K8" s="287"/>
      <c r="L8" s="288"/>
      <c r="M8" s="66"/>
      <c r="N8" s="66"/>
      <c r="O8" s="74"/>
      <c r="P8" s="293"/>
      <c r="Q8" s="294"/>
      <c r="R8" s="294"/>
      <c r="S8" s="295"/>
      <c r="U8" s="107"/>
      <c r="V8" s="269"/>
      <c r="W8" s="269"/>
      <c r="X8" s="269"/>
      <c r="Y8" s="269"/>
      <c r="Z8" s="268"/>
      <c r="AA8" s="268"/>
      <c r="AB8" s="268"/>
      <c r="AC8" s="268"/>
    </row>
    <row r="9" spans="1:29" ht="12" customHeight="1" thickBot="1">
      <c r="A9" s="289"/>
      <c r="B9" s="287"/>
      <c r="C9" s="287"/>
      <c r="D9" s="287"/>
      <c r="E9" s="287"/>
      <c r="F9" s="287"/>
      <c r="G9" s="287"/>
      <c r="H9" s="287"/>
      <c r="I9" s="287"/>
      <c r="J9" s="287"/>
      <c r="K9" s="287"/>
      <c r="L9" s="288"/>
      <c r="M9" s="66"/>
      <c r="N9" s="66"/>
      <c r="O9" s="74"/>
      <c r="P9" s="293"/>
      <c r="Q9" s="294"/>
      <c r="R9" s="294"/>
      <c r="S9" s="295"/>
      <c r="U9" s="107"/>
      <c r="V9" s="269"/>
      <c r="W9" s="269"/>
      <c r="X9" s="269"/>
      <c r="Y9" s="269"/>
      <c r="Z9" s="268"/>
      <c r="AA9" s="268"/>
      <c r="AB9" s="268"/>
      <c r="AC9" s="268"/>
    </row>
    <row r="10" spans="1:29" ht="5.25" customHeight="1" thickBot="1">
      <c r="A10" s="289"/>
      <c r="B10" s="287"/>
      <c r="C10" s="287"/>
      <c r="D10" s="287"/>
      <c r="E10" s="287"/>
      <c r="F10" s="287"/>
      <c r="G10" s="287"/>
      <c r="H10" s="287"/>
      <c r="I10" s="287"/>
      <c r="J10" s="287"/>
      <c r="K10" s="287"/>
      <c r="L10" s="288"/>
      <c r="M10" s="66"/>
      <c r="N10" s="66"/>
      <c r="O10" s="74"/>
      <c r="P10" s="293"/>
      <c r="Q10" s="294"/>
      <c r="R10" s="294"/>
      <c r="S10" s="295"/>
      <c r="U10" s="107"/>
      <c r="V10" s="269"/>
      <c r="W10" s="269"/>
      <c r="X10" s="269"/>
      <c r="Y10" s="269"/>
      <c r="Z10" s="268"/>
      <c r="AA10" s="268"/>
      <c r="AB10" s="268"/>
      <c r="AC10" s="268"/>
    </row>
    <row r="11" spans="1:29" ht="34.5" thickBot="1">
      <c r="A11" s="289"/>
      <c r="B11" s="287"/>
      <c r="C11" s="287"/>
      <c r="D11" s="287"/>
      <c r="E11" s="287"/>
      <c r="F11" s="287"/>
      <c r="G11" s="287"/>
      <c r="H11" s="287"/>
      <c r="I11" s="287"/>
      <c r="J11" s="287"/>
      <c r="K11" s="287"/>
      <c r="L11" s="288"/>
      <c r="M11" s="66"/>
      <c r="N11" s="66"/>
      <c r="O11" s="74"/>
      <c r="P11" s="293"/>
      <c r="Q11" s="294"/>
      <c r="R11" s="294"/>
      <c r="S11" s="295"/>
      <c r="U11" s="107"/>
      <c r="V11" s="269"/>
      <c r="W11" s="269"/>
      <c r="X11" s="269"/>
      <c r="Y11" s="269"/>
      <c r="Z11" s="268"/>
      <c r="AA11" s="268"/>
      <c r="AB11" s="268"/>
      <c r="AC11" s="268"/>
    </row>
    <row r="12" spans="1:29" ht="28.5" customHeight="1" thickBot="1">
      <c r="A12" s="289"/>
      <c r="B12" s="287"/>
      <c r="C12" s="287"/>
      <c r="D12" s="287"/>
      <c r="E12" s="287"/>
      <c r="F12" s="287"/>
      <c r="G12" s="287"/>
      <c r="H12" s="287"/>
      <c r="I12" s="287"/>
      <c r="J12" s="287"/>
      <c r="K12" s="287"/>
      <c r="L12" s="288"/>
      <c r="M12" s="66"/>
      <c r="N12" s="66"/>
      <c r="O12" s="70"/>
      <c r="P12" s="103"/>
      <c r="Q12" s="104"/>
      <c r="R12" s="104"/>
      <c r="S12" s="167"/>
      <c r="U12" s="107"/>
      <c r="V12" s="269"/>
      <c r="W12" s="269"/>
      <c r="X12" s="269"/>
      <c r="Y12" s="269"/>
      <c r="Z12" s="268"/>
      <c r="AA12" s="268"/>
      <c r="AB12" s="268"/>
      <c r="AC12" s="268"/>
    </row>
    <row r="13" spans="1:29" ht="73.5" customHeight="1" thickBot="1">
      <c r="A13" s="290"/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2"/>
      <c r="M13" s="66"/>
      <c r="N13" s="66"/>
      <c r="O13" s="71"/>
      <c r="P13" s="105"/>
      <c r="Q13" s="106"/>
      <c r="R13" s="106"/>
      <c r="S13" s="168"/>
      <c r="U13" s="107"/>
      <c r="V13" s="269" t="s">
        <v>66</v>
      </c>
      <c r="W13" s="269"/>
      <c r="X13" s="269"/>
      <c r="Y13" s="269"/>
      <c r="Z13" s="268">
        <f ca="1">1*'Обьем Вес '!M47</f>
        <v>0</v>
      </c>
      <c r="AA13" s="268"/>
      <c r="AB13" s="268"/>
      <c r="AC13" s="268"/>
    </row>
    <row r="14" spans="1:29" ht="69" customHeight="1" thickTop="1" thickBot="1">
      <c r="A14" s="319" t="s">
        <v>138</v>
      </c>
      <c r="B14" s="320"/>
      <c r="C14" s="320"/>
      <c r="D14" s="320"/>
      <c r="E14" s="320"/>
      <c r="F14" s="320"/>
      <c r="G14" s="320"/>
      <c r="H14" s="321"/>
      <c r="I14" s="141" t="s">
        <v>84</v>
      </c>
      <c r="J14" s="141" t="s">
        <v>85</v>
      </c>
      <c r="K14" s="322" t="s">
        <v>87</v>
      </c>
      <c r="L14" s="46" t="s">
        <v>12</v>
      </c>
      <c r="M14" s="66"/>
      <c r="N14" s="66"/>
      <c r="O14" s="63"/>
      <c r="P14" s="296" t="s">
        <v>149</v>
      </c>
      <c r="Q14" s="297"/>
      <c r="R14" s="297"/>
      <c r="S14" s="298"/>
      <c r="V14" s="269"/>
      <c r="W14" s="269"/>
      <c r="X14" s="269"/>
      <c r="Y14" s="269"/>
      <c r="Z14" s="268"/>
      <c r="AA14" s="268"/>
      <c r="AB14" s="268"/>
      <c r="AC14" s="268"/>
    </row>
    <row r="15" spans="1:29" ht="78.75" customHeight="1" thickBot="1">
      <c r="A15" s="169" t="s">
        <v>2</v>
      </c>
      <c r="B15" s="147" t="s">
        <v>17</v>
      </c>
      <c r="C15" s="148" t="s">
        <v>8</v>
      </c>
      <c r="D15" s="148" t="s">
        <v>9</v>
      </c>
      <c r="E15" s="148" t="s">
        <v>129</v>
      </c>
      <c r="F15" s="148" t="s">
        <v>7</v>
      </c>
      <c r="G15" s="148" t="s">
        <v>49</v>
      </c>
      <c r="H15" s="149" t="s">
        <v>3</v>
      </c>
      <c r="I15" s="32" t="s">
        <v>33</v>
      </c>
      <c r="J15" s="33" t="s">
        <v>46</v>
      </c>
      <c r="K15" s="323"/>
      <c r="L15" s="46" t="s">
        <v>78</v>
      </c>
      <c r="M15" s="66"/>
      <c r="N15" s="66"/>
      <c r="O15" s="62"/>
      <c r="P15" s="299"/>
      <c r="Q15" s="300"/>
      <c r="R15" s="300"/>
      <c r="S15" s="301"/>
      <c r="V15" s="267" t="s">
        <v>67</v>
      </c>
      <c r="W15" s="267"/>
      <c r="X15" s="267"/>
      <c r="Y15" s="267"/>
      <c r="Z15" s="266">
        <f ca="1">1*'Обьем Вес '!C44</f>
        <v>0</v>
      </c>
      <c r="AA15" s="266"/>
      <c r="AB15" s="266"/>
      <c r="AC15" s="266"/>
    </row>
    <row r="16" spans="1:29" ht="74.25" customHeight="1" thickBot="1">
      <c r="A16" s="331" t="s">
        <v>124</v>
      </c>
      <c r="B16" s="332"/>
      <c r="C16" s="332"/>
      <c r="D16" s="332"/>
      <c r="E16" s="332"/>
      <c r="F16" s="332"/>
      <c r="G16" s="332"/>
      <c r="H16" s="332"/>
      <c r="I16" s="332"/>
      <c r="J16" s="332"/>
      <c r="K16" s="332"/>
      <c r="L16" s="333"/>
      <c r="M16" s="66"/>
      <c r="N16" s="66"/>
      <c r="O16" s="62"/>
      <c r="P16" s="324"/>
      <c r="Q16" s="325"/>
      <c r="R16" s="325"/>
      <c r="S16" s="326"/>
      <c r="V16" s="267"/>
      <c r="W16" s="267"/>
      <c r="X16" s="267"/>
      <c r="Y16" s="267"/>
      <c r="Z16" s="266"/>
      <c r="AA16" s="266"/>
      <c r="AB16" s="266"/>
      <c r="AC16" s="266"/>
    </row>
    <row r="17" spans="1:29" ht="93" customHeight="1">
      <c r="A17" s="205">
        <v>1</v>
      </c>
      <c r="B17" s="109" t="s">
        <v>110</v>
      </c>
      <c r="C17" s="230" t="s">
        <v>143</v>
      </c>
      <c r="D17" s="49" t="s">
        <v>0</v>
      </c>
      <c r="E17" s="254" t="s">
        <v>145</v>
      </c>
      <c r="F17" s="118" t="s">
        <v>5</v>
      </c>
      <c r="G17" s="118">
        <v>48</v>
      </c>
      <c r="H17" s="53"/>
      <c r="I17" s="113">
        <v>24</v>
      </c>
      <c r="J17" s="253">
        <v>18</v>
      </c>
      <c r="K17" s="142"/>
      <c r="L17" s="129">
        <f t="shared" ref="L17:L22" si="0">G17*J17*K17</f>
        <v>0</v>
      </c>
      <c r="M17" s="66"/>
      <c r="N17" s="66"/>
      <c r="O17" s="62"/>
      <c r="P17" s="283"/>
      <c r="Q17" s="284"/>
      <c r="R17" s="284"/>
      <c r="S17" s="285"/>
      <c r="V17" s="308"/>
      <c r="W17" s="309"/>
      <c r="X17" s="309"/>
      <c r="Y17" s="309"/>
      <c r="Z17" s="310"/>
      <c r="AA17" s="310"/>
      <c r="AB17" s="310"/>
      <c r="AC17" s="311"/>
    </row>
    <row r="18" spans="1:29" ht="93" customHeight="1">
      <c r="A18" s="206">
        <v>2</v>
      </c>
      <c r="B18" s="193" t="s">
        <v>144</v>
      </c>
      <c r="C18" s="249" t="s">
        <v>143</v>
      </c>
      <c r="D18" s="198" t="s">
        <v>0</v>
      </c>
      <c r="E18" s="208" t="s">
        <v>146</v>
      </c>
      <c r="F18" s="250" t="s">
        <v>5</v>
      </c>
      <c r="G18" s="250">
        <v>48</v>
      </c>
      <c r="H18" s="251"/>
      <c r="I18" s="116">
        <v>24</v>
      </c>
      <c r="J18" s="187">
        <v>18</v>
      </c>
      <c r="K18" s="194"/>
      <c r="L18" s="252">
        <f>K18*J18*G18</f>
        <v>0</v>
      </c>
      <c r="M18" s="66"/>
      <c r="N18" s="66"/>
      <c r="O18" s="62"/>
      <c r="P18" s="246"/>
      <c r="Q18" s="247"/>
      <c r="R18" s="247"/>
      <c r="S18" s="248"/>
      <c r="V18" s="312"/>
      <c r="W18" s="313"/>
      <c r="X18" s="313"/>
      <c r="Y18" s="313"/>
      <c r="Z18" s="314"/>
      <c r="AA18" s="314"/>
      <c r="AB18" s="314"/>
      <c r="AC18" s="315"/>
    </row>
    <row r="19" spans="1:29" ht="69.95" customHeight="1">
      <c r="A19" s="206">
        <v>3</v>
      </c>
      <c r="B19" s="193" t="s">
        <v>125</v>
      </c>
      <c r="C19" s="249" t="s">
        <v>139</v>
      </c>
      <c r="D19" s="198" t="s">
        <v>0</v>
      </c>
      <c r="E19" s="209" t="s">
        <v>130</v>
      </c>
      <c r="F19" s="119" t="s">
        <v>5</v>
      </c>
      <c r="G19" s="119">
        <v>48</v>
      </c>
      <c r="H19" s="3"/>
      <c r="I19" s="116">
        <v>24</v>
      </c>
      <c r="J19" s="187">
        <v>18</v>
      </c>
      <c r="K19" s="143"/>
      <c r="L19" s="130">
        <f t="shared" si="0"/>
        <v>0</v>
      </c>
      <c r="M19" s="66"/>
      <c r="N19" s="66"/>
      <c r="O19" s="62"/>
      <c r="P19" s="283"/>
      <c r="Q19" s="284"/>
      <c r="R19" s="284"/>
      <c r="S19" s="285"/>
      <c r="V19" s="316"/>
      <c r="W19" s="314"/>
      <c r="X19" s="314"/>
      <c r="Y19" s="314"/>
      <c r="Z19" s="314"/>
      <c r="AA19" s="314"/>
      <c r="AB19" s="314"/>
      <c r="AC19" s="315"/>
    </row>
    <row r="20" spans="1:29" ht="79.5" customHeight="1" thickBot="1">
      <c r="A20" s="241">
        <v>4</v>
      </c>
      <c r="B20" s="238" t="s">
        <v>126</v>
      </c>
      <c r="C20" s="197" t="s">
        <v>140</v>
      </c>
      <c r="D20" s="180" t="s">
        <v>0</v>
      </c>
      <c r="E20" s="239" t="s">
        <v>131</v>
      </c>
      <c r="F20" s="120" t="s">
        <v>98</v>
      </c>
      <c r="G20" s="120">
        <v>24</v>
      </c>
      <c r="H20" s="60"/>
      <c r="I20" s="115">
        <v>70</v>
      </c>
      <c r="J20" s="187">
        <v>55</v>
      </c>
      <c r="K20" s="144"/>
      <c r="L20" s="131">
        <f t="shared" si="0"/>
        <v>0</v>
      </c>
      <c r="M20" s="66"/>
      <c r="N20" s="66"/>
      <c r="O20" s="62"/>
      <c r="P20" s="283"/>
      <c r="Q20" s="284"/>
      <c r="R20" s="284"/>
      <c r="S20" s="285"/>
      <c r="V20" s="305"/>
      <c r="W20" s="306"/>
      <c r="X20" s="306"/>
      <c r="Y20" s="306"/>
      <c r="Z20" s="306"/>
      <c r="AA20" s="306"/>
      <c r="AB20" s="306"/>
      <c r="AC20" s="307"/>
    </row>
    <row r="21" spans="1:29" ht="93" customHeight="1" thickBot="1">
      <c r="A21" s="170">
        <v>5</v>
      </c>
      <c r="B21" s="242" t="s">
        <v>96</v>
      </c>
      <c r="C21" s="197" t="s">
        <v>141</v>
      </c>
      <c r="D21" s="180" t="s">
        <v>0</v>
      </c>
      <c r="E21" s="239" t="s">
        <v>128</v>
      </c>
      <c r="F21" s="120" t="s">
        <v>99</v>
      </c>
      <c r="G21" s="120">
        <v>20</v>
      </c>
      <c r="H21" s="60"/>
      <c r="I21" s="115">
        <v>70</v>
      </c>
      <c r="J21" s="243">
        <v>50</v>
      </c>
      <c r="K21" s="144"/>
      <c r="L21" s="131">
        <f>K21*J21*G21</f>
        <v>0</v>
      </c>
      <c r="M21" s="66"/>
      <c r="N21" s="66"/>
      <c r="O21" s="62"/>
      <c r="P21" s="283"/>
      <c r="Q21" s="284"/>
      <c r="R21" s="284"/>
      <c r="S21" s="285"/>
      <c r="V21" s="302"/>
      <c r="W21" s="303"/>
      <c r="X21" s="303"/>
      <c r="Y21" s="303"/>
      <c r="Z21" s="303"/>
      <c r="AA21" s="303"/>
      <c r="AB21" s="303"/>
      <c r="AC21" s="304"/>
    </row>
    <row r="22" spans="1:29" ht="69.95" customHeight="1" thickBot="1">
      <c r="A22" s="170">
        <v>6</v>
      </c>
      <c r="B22" s="110" t="s">
        <v>72</v>
      </c>
      <c r="C22" s="199" t="s">
        <v>142</v>
      </c>
      <c r="D22" s="84" t="s">
        <v>45</v>
      </c>
      <c r="E22" s="208" t="s">
        <v>127</v>
      </c>
      <c r="F22" s="119" t="s">
        <v>5</v>
      </c>
      <c r="G22" s="119">
        <v>48</v>
      </c>
      <c r="H22" s="3"/>
      <c r="I22" s="114">
        <v>30</v>
      </c>
      <c r="J22" s="189">
        <v>25</v>
      </c>
      <c r="K22" s="143"/>
      <c r="L22" s="130">
        <f t="shared" si="0"/>
        <v>0</v>
      </c>
      <c r="M22" s="66"/>
      <c r="N22" s="66"/>
      <c r="O22" s="62"/>
      <c r="P22" s="283"/>
      <c r="Q22" s="284"/>
      <c r="R22" s="284"/>
      <c r="S22" s="285"/>
      <c r="V22" s="336" t="s">
        <v>164</v>
      </c>
      <c r="W22" s="337"/>
      <c r="X22" s="337"/>
      <c r="Y22" s="337"/>
      <c r="Z22" s="337"/>
      <c r="AA22" s="337"/>
      <c r="AB22" s="337"/>
      <c r="AC22" s="338"/>
    </row>
    <row r="23" spans="1:29" ht="75" customHeight="1">
      <c r="A23" s="204">
        <v>7</v>
      </c>
      <c r="B23" s="126">
        <v>4620769130013</v>
      </c>
      <c r="C23" s="48" t="s">
        <v>43</v>
      </c>
      <c r="D23" s="49" t="s">
        <v>0</v>
      </c>
      <c r="E23" s="52" t="s">
        <v>79</v>
      </c>
      <c r="F23" s="122" t="s">
        <v>5</v>
      </c>
      <c r="G23" s="122">
        <v>48</v>
      </c>
      <c r="H23" s="50"/>
      <c r="I23" s="113">
        <v>30</v>
      </c>
      <c r="J23" s="261">
        <v>25</v>
      </c>
      <c r="K23" s="142"/>
      <c r="L23" s="129">
        <f>G23*J23*K23</f>
        <v>0</v>
      </c>
      <c r="M23" s="66"/>
      <c r="N23" s="66"/>
      <c r="O23" s="62"/>
      <c r="P23" s="283"/>
      <c r="Q23" s="284"/>
      <c r="R23" s="284"/>
      <c r="S23" s="285"/>
      <c r="V23" s="339"/>
      <c r="W23" s="340"/>
      <c r="X23" s="340"/>
      <c r="Y23" s="340"/>
      <c r="Z23" s="340"/>
      <c r="AA23" s="340"/>
      <c r="AB23" s="340"/>
      <c r="AC23" s="341"/>
    </row>
    <row r="24" spans="1:29" ht="73.5" customHeight="1">
      <c r="A24" s="170">
        <v>8</v>
      </c>
      <c r="B24" s="124">
        <v>4620769130334</v>
      </c>
      <c r="C24" s="27" t="s">
        <v>41</v>
      </c>
      <c r="D24" s="26" t="s">
        <v>0</v>
      </c>
      <c r="E24" s="64" t="s">
        <v>80</v>
      </c>
      <c r="F24" s="120" t="s">
        <v>98</v>
      </c>
      <c r="G24" s="123">
        <v>36</v>
      </c>
      <c r="H24" s="2"/>
      <c r="I24" s="114">
        <v>80</v>
      </c>
      <c r="J24" s="190">
        <v>65</v>
      </c>
      <c r="K24" s="143"/>
      <c r="L24" s="130">
        <f>G24*J24*K24</f>
        <v>0</v>
      </c>
      <c r="M24" s="66"/>
      <c r="N24" s="66"/>
      <c r="O24" s="62"/>
      <c r="P24" s="283"/>
      <c r="Q24" s="284"/>
      <c r="R24" s="284"/>
      <c r="S24" s="285"/>
      <c r="V24" s="339"/>
      <c r="W24" s="340"/>
      <c r="X24" s="340"/>
      <c r="Y24" s="340"/>
      <c r="Z24" s="340"/>
      <c r="AA24" s="340"/>
      <c r="AB24" s="340"/>
      <c r="AC24" s="341"/>
    </row>
    <row r="25" spans="1:29" ht="73.5" customHeight="1" thickBot="1">
      <c r="A25" s="170">
        <v>9</v>
      </c>
      <c r="B25" s="155">
        <v>4620769130341</v>
      </c>
      <c r="C25" s="182" t="s">
        <v>44</v>
      </c>
      <c r="D25" s="180" t="s">
        <v>0</v>
      </c>
      <c r="E25" s="183" t="s">
        <v>47</v>
      </c>
      <c r="F25" s="184" t="s">
        <v>5</v>
      </c>
      <c r="G25" s="184">
        <v>48</v>
      </c>
      <c r="H25" s="185"/>
      <c r="I25" s="115">
        <v>30</v>
      </c>
      <c r="J25" s="191">
        <v>26</v>
      </c>
      <c r="K25" s="144"/>
      <c r="L25" s="131">
        <f>G25*J25*K25</f>
        <v>0</v>
      </c>
      <c r="M25" s="66"/>
      <c r="N25" s="66"/>
      <c r="O25" s="62"/>
      <c r="P25" s="283"/>
      <c r="Q25" s="284"/>
      <c r="R25" s="284"/>
      <c r="S25" s="285"/>
      <c r="V25" s="342"/>
      <c r="W25" s="343"/>
      <c r="X25" s="343"/>
      <c r="Y25" s="343"/>
      <c r="Z25" s="343"/>
      <c r="AA25" s="343"/>
      <c r="AB25" s="343"/>
      <c r="AC25" s="344"/>
    </row>
    <row r="26" spans="1:29" ht="75" customHeight="1">
      <c r="A26" s="170">
        <v>10</v>
      </c>
      <c r="B26" s="196">
        <v>4620769131119</v>
      </c>
      <c r="C26" s="197" t="s">
        <v>114</v>
      </c>
      <c r="D26" s="180" t="s">
        <v>0</v>
      </c>
      <c r="E26" s="156" t="s">
        <v>115</v>
      </c>
      <c r="F26" s="120" t="s">
        <v>98</v>
      </c>
      <c r="G26" s="120">
        <v>36</v>
      </c>
      <c r="H26" s="60"/>
      <c r="I26" s="115">
        <v>86</v>
      </c>
      <c r="J26" s="191">
        <v>65</v>
      </c>
      <c r="K26" s="144"/>
      <c r="L26" s="131">
        <f>K26*J26*G26</f>
        <v>0</v>
      </c>
      <c r="M26" s="66"/>
      <c r="N26" s="66"/>
      <c r="O26" s="62"/>
      <c r="P26" s="283"/>
      <c r="Q26" s="284"/>
      <c r="R26" s="284"/>
      <c r="S26" s="285"/>
      <c r="V26" s="195"/>
      <c r="W26" s="195"/>
      <c r="X26" s="195"/>
      <c r="Y26" s="195"/>
      <c r="Z26" s="195"/>
      <c r="AA26" s="195"/>
      <c r="AB26" s="195"/>
      <c r="AC26" s="195"/>
    </row>
    <row r="27" spans="1:29" ht="69.95" customHeight="1" thickBot="1">
      <c r="A27" s="207">
        <v>11</v>
      </c>
      <c r="B27" s="127">
        <v>4620769131041</v>
      </c>
      <c r="C27" s="112" t="s">
        <v>70</v>
      </c>
      <c r="D27" s="51" t="s">
        <v>0</v>
      </c>
      <c r="E27" s="55" t="s">
        <v>81</v>
      </c>
      <c r="F27" s="121" t="s">
        <v>5</v>
      </c>
      <c r="G27" s="121">
        <v>48</v>
      </c>
      <c r="H27" s="54"/>
      <c r="I27" s="117">
        <v>48</v>
      </c>
      <c r="J27" s="189">
        <v>26</v>
      </c>
      <c r="K27" s="145"/>
      <c r="L27" s="132">
        <f>G27*J27*K27</f>
        <v>0</v>
      </c>
      <c r="M27" s="66"/>
      <c r="N27" s="66"/>
      <c r="O27" s="62"/>
      <c r="P27" s="283"/>
      <c r="Q27" s="284"/>
      <c r="R27" s="284"/>
      <c r="S27" s="285"/>
      <c r="V27" s="345"/>
      <c r="W27" s="346"/>
      <c r="X27" s="346"/>
      <c r="Y27" s="346"/>
      <c r="Z27" s="347"/>
      <c r="AA27" s="347"/>
      <c r="AB27" s="347"/>
      <c r="AC27" s="347"/>
    </row>
    <row r="28" spans="1:29" ht="73.5" customHeight="1">
      <c r="A28" s="211">
        <v>12</v>
      </c>
      <c r="B28" s="126">
        <v>4607060892529</v>
      </c>
      <c r="C28" s="212" t="s">
        <v>59</v>
      </c>
      <c r="D28" s="213" t="s">
        <v>4</v>
      </c>
      <c r="E28" s="214" t="s">
        <v>111</v>
      </c>
      <c r="F28" s="122" t="s">
        <v>6</v>
      </c>
      <c r="G28" s="122">
        <v>100</v>
      </c>
      <c r="H28" s="215"/>
      <c r="I28" s="113">
        <v>20</v>
      </c>
      <c r="J28" s="216">
        <v>18</v>
      </c>
      <c r="K28" s="142"/>
      <c r="L28" s="217">
        <f>G28*J28*K28</f>
        <v>0</v>
      </c>
      <c r="M28" s="66"/>
      <c r="N28" s="66"/>
      <c r="O28" s="62"/>
      <c r="P28" s="283"/>
      <c r="Q28" s="284"/>
      <c r="R28" s="284"/>
      <c r="S28" s="285"/>
      <c r="V28" s="334"/>
      <c r="W28" s="335"/>
      <c r="X28" s="335"/>
      <c r="Y28" s="335"/>
    </row>
    <row r="29" spans="1:29" ht="73.5" customHeight="1">
      <c r="A29" s="171">
        <v>13</v>
      </c>
      <c r="B29" s="124">
        <v>4607060892178</v>
      </c>
      <c r="C29" s="108" t="s">
        <v>69</v>
      </c>
      <c r="D29" s="128" t="s">
        <v>4</v>
      </c>
      <c r="E29" s="64" t="s">
        <v>82</v>
      </c>
      <c r="F29" s="123" t="s">
        <v>6</v>
      </c>
      <c r="G29" s="123">
        <v>125</v>
      </c>
      <c r="H29" s="2"/>
      <c r="I29" s="114">
        <v>20</v>
      </c>
      <c r="J29" s="187">
        <v>18</v>
      </c>
      <c r="K29" s="143"/>
      <c r="L29" s="136">
        <f>G29*J29*K29</f>
        <v>0</v>
      </c>
      <c r="M29" s="66"/>
      <c r="N29" s="66"/>
      <c r="O29" s="62"/>
      <c r="P29" s="283"/>
      <c r="Q29" s="284"/>
      <c r="R29" s="284"/>
      <c r="S29" s="285"/>
      <c r="V29" s="334"/>
      <c r="W29" s="335"/>
      <c r="X29" s="335"/>
      <c r="Y29" s="335"/>
    </row>
    <row r="30" spans="1:29" ht="73.5" customHeight="1" thickBot="1">
      <c r="A30" s="207">
        <v>14</v>
      </c>
      <c r="B30" s="125">
        <v>4603646001491</v>
      </c>
      <c r="C30" s="218" t="s">
        <v>37</v>
      </c>
      <c r="D30" s="219" t="s">
        <v>4</v>
      </c>
      <c r="E30" s="220" t="s">
        <v>83</v>
      </c>
      <c r="F30" s="221" t="s">
        <v>39</v>
      </c>
      <c r="G30" s="221">
        <v>200</v>
      </c>
      <c r="H30" s="222"/>
      <c r="I30" s="117">
        <v>10</v>
      </c>
      <c r="J30" s="189">
        <v>8.5</v>
      </c>
      <c r="K30" s="145"/>
      <c r="L30" s="223">
        <f>G30*J30*K30</f>
        <v>0</v>
      </c>
      <c r="M30" s="66"/>
      <c r="N30" s="66"/>
      <c r="O30" s="62"/>
      <c r="P30" s="283"/>
      <c r="Q30" s="284"/>
      <c r="R30" s="284"/>
      <c r="S30" s="285"/>
      <c r="V30" s="334"/>
      <c r="W30" s="335"/>
      <c r="X30" s="335"/>
      <c r="Y30" s="335"/>
    </row>
    <row r="31" spans="1:29" ht="45" customHeight="1">
      <c r="A31" s="327" t="s">
        <v>30</v>
      </c>
      <c r="B31" s="328"/>
      <c r="C31" s="329"/>
      <c r="D31" s="329"/>
      <c r="E31" s="329"/>
      <c r="F31" s="329"/>
      <c r="G31" s="329"/>
      <c r="H31" s="329"/>
      <c r="I31" s="329"/>
      <c r="J31" s="329"/>
      <c r="K31" s="330"/>
      <c r="L31" s="186">
        <f>SUM(L17:L30)</f>
        <v>0</v>
      </c>
      <c r="M31" s="66"/>
      <c r="N31" s="66"/>
      <c r="O31" s="62"/>
      <c r="P31" s="67"/>
      <c r="Q31" s="66"/>
      <c r="R31" s="66"/>
      <c r="S31" s="172"/>
    </row>
    <row r="32" spans="1:29" ht="77.25" customHeight="1" thickBot="1">
      <c r="A32" s="317" t="s">
        <v>58</v>
      </c>
      <c r="B32" s="318"/>
      <c r="C32" s="318"/>
      <c r="D32" s="318"/>
      <c r="E32" s="318"/>
      <c r="F32" s="318"/>
      <c r="G32" s="318"/>
      <c r="H32" s="318"/>
      <c r="I32" s="318"/>
      <c r="J32" s="318"/>
      <c r="K32" s="318"/>
      <c r="L32" s="210"/>
      <c r="M32" s="66"/>
      <c r="N32" s="66"/>
      <c r="O32" s="62"/>
      <c r="P32" s="67"/>
      <c r="Q32" s="66"/>
      <c r="R32" s="66"/>
      <c r="S32" s="172"/>
    </row>
    <row r="33" spans="1:29" ht="79.5" customHeight="1">
      <c r="A33" s="211">
        <v>15</v>
      </c>
      <c r="B33" s="262" t="s">
        <v>73</v>
      </c>
      <c r="C33" s="212" t="s">
        <v>42</v>
      </c>
      <c r="D33" s="263" t="s">
        <v>4</v>
      </c>
      <c r="E33" s="264" t="s">
        <v>29</v>
      </c>
      <c r="F33" s="122" t="s">
        <v>108</v>
      </c>
      <c r="G33" s="122">
        <v>50</v>
      </c>
      <c r="H33" s="215"/>
      <c r="I33" s="113">
        <v>99</v>
      </c>
      <c r="J33" s="216">
        <v>88</v>
      </c>
      <c r="K33" s="142"/>
      <c r="L33" s="217">
        <f>G33*J33*K33</f>
        <v>0</v>
      </c>
      <c r="M33" s="66"/>
      <c r="N33" s="66"/>
      <c r="O33" s="88"/>
      <c r="P33" s="283"/>
      <c r="Q33" s="284"/>
      <c r="R33" s="284"/>
      <c r="S33" s="285"/>
      <c r="V33" s="334"/>
      <c r="W33" s="335"/>
      <c r="X33" s="335"/>
      <c r="Y33" s="335"/>
    </row>
    <row r="34" spans="1:29" ht="66" customHeight="1">
      <c r="A34" s="192">
        <v>16</v>
      </c>
      <c r="B34" s="111" t="s">
        <v>88</v>
      </c>
      <c r="C34" s="47" t="s">
        <v>89</v>
      </c>
      <c r="D34" s="26" t="s">
        <v>0</v>
      </c>
      <c r="E34" s="152" t="s">
        <v>91</v>
      </c>
      <c r="F34" s="119" t="s">
        <v>10</v>
      </c>
      <c r="G34" s="119">
        <v>100</v>
      </c>
      <c r="H34" s="2"/>
      <c r="I34" s="114">
        <v>16</v>
      </c>
      <c r="J34" s="187">
        <v>15</v>
      </c>
      <c r="K34" s="143"/>
      <c r="L34" s="136">
        <f>J34*G34*K34</f>
        <v>0</v>
      </c>
      <c r="M34" s="66"/>
      <c r="N34" s="66"/>
      <c r="O34" s="88"/>
      <c r="P34" s="283"/>
      <c r="Q34" s="284"/>
      <c r="R34" s="284"/>
      <c r="S34" s="285"/>
      <c r="V34" s="150"/>
      <c r="W34" s="151"/>
      <c r="X34" s="151"/>
      <c r="Y34" s="151"/>
    </row>
    <row r="35" spans="1:29" ht="69.95" customHeight="1">
      <c r="A35" s="192">
        <v>17</v>
      </c>
      <c r="B35" s="111" t="s">
        <v>74</v>
      </c>
      <c r="C35" s="47" t="s">
        <v>86</v>
      </c>
      <c r="D35" s="26" t="s">
        <v>0</v>
      </c>
      <c r="E35" s="28" t="s">
        <v>54</v>
      </c>
      <c r="F35" s="119" t="s">
        <v>10</v>
      </c>
      <c r="G35" s="119">
        <v>100</v>
      </c>
      <c r="H35" s="2"/>
      <c r="I35" s="114">
        <v>14</v>
      </c>
      <c r="J35" s="187">
        <v>12</v>
      </c>
      <c r="K35" s="143"/>
      <c r="L35" s="136">
        <f>J35*G35*K35</f>
        <v>0</v>
      </c>
      <c r="M35" s="66"/>
      <c r="N35" s="66"/>
      <c r="O35" s="88"/>
      <c r="P35" s="283"/>
      <c r="Q35" s="284"/>
      <c r="R35" s="284"/>
      <c r="S35" s="285"/>
      <c r="V35" s="334"/>
      <c r="W35" s="335"/>
      <c r="X35" s="335"/>
      <c r="Y35" s="335"/>
    </row>
    <row r="36" spans="1:29" ht="71.25" customHeight="1">
      <c r="A36" s="171">
        <v>18</v>
      </c>
      <c r="B36" s="111" t="s">
        <v>75</v>
      </c>
      <c r="C36" s="47" t="s">
        <v>86</v>
      </c>
      <c r="D36" s="26" t="s">
        <v>0</v>
      </c>
      <c r="E36" s="28" t="s">
        <v>54</v>
      </c>
      <c r="F36" s="119" t="s">
        <v>11</v>
      </c>
      <c r="G36" s="119">
        <v>50</v>
      </c>
      <c r="H36" s="2"/>
      <c r="I36" s="114">
        <v>20</v>
      </c>
      <c r="J36" s="187">
        <v>17</v>
      </c>
      <c r="K36" s="143"/>
      <c r="L36" s="136">
        <f>G36*J36*K36</f>
        <v>0</v>
      </c>
      <c r="M36" s="66"/>
      <c r="N36" s="66"/>
      <c r="O36" s="62"/>
      <c r="P36" s="349"/>
      <c r="Q36" s="350"/>
      <c r="R36" s="350"/>
      <c r="S36" s="351"/>
      <c r="V36" s="334"/>
      <c r="W36" s="335"/>
      <c r="X36" s="335"/>
      <c r="Y36" s="335"/>
    </row>
    <row r="37" spans="1:29" ht="74.25" customHeight="1">
      <c r="A37" s="171">
        <v>19</v>
      </c>
      <c r="B37" s="111" t="s">
        <v>159</v>
      </c>
      <c r="C37" s="59" t="s">
        <v>161</v>
      </c>
      <c r="D37" s="26" t="s">
        <v>0</v>
      </c>
      <c r="E37" s="28" t="s">
        <v>160</v>
      </c>
      <c r="F37" s="119" t="s">
        <v>11</v>
      </c>
      <c r="G37" s="119">
        <v>30</v>
      </c>
      <c r="H37" s="2"/>
      <c r="I37" s="114">
        <v>36</v>
      </c>
      <c r="J37" s="188">
        <v>35</v>
      </c>
      <c r="K37" s="146"/>
      <c r="L37" s="136">
        <f>K37*J37*G37</f>
        <v>0</v>
      </c>
      <c r="M37" s="66"/>
      <c r="N37" s="66"/>
      <c r="O37" s="88"/>
      <c r="P37" s="246"/>
      <c r="Q37" s="247"/>
      <c r="R37" s="247"/>
      <c r="S37" s="248"/>
      <c r="V37" s="150"/>
      <c r="W37" s="151"/>
      <c r="X37" s="151"/>
      <c r="Y37" s="151"/>
    </row>
    <row r="38" spans="1:29" ht="81" customHeight="1">
      <c r="A38" s="171">
        <v>20</v>
      </c>
      <c r="B38" s="111" t="s">
        <v>155</v>
      </c>
      <c r="C38" s="47" t="s">
        <v>163</v>
      </c>
      <c r="D38" s="26" t="s">
        <v>0</v>
      </c>
      <c r="E38" s="28" t="s">
        <v>157</v>
      </c>
      <c r="F38" s="119" t="s">
        <v>156</v>
      </c>
      <c r="G38" s="119">
        <v>48</v>
      </c>
      <c r="H38" s="2"/>
      <c r="I38" s="114">
        <v>30</v>
      </c>
      <c r="J38" s="187">
        <v>28</v>
      </c>
      <c r="K38" s="143"/>
      <c r="L38" s="136">
        <f>K38*J38*G38</f>
        <v>0</v>
      </c>
      <c r="M38" s="66"/>
      <c r="N38" s="66"/>
      <c r="O38" s="88"/>
      <c r="P38" s="246"/>
      <c r="Q38" s="247"/>
      <c r="R38" s="247"/>
      <c r="S38" s="248"/>
      <c r="V38" s="150"/>
      <c r="W38" s="151"/>
      <c r="X38" s="151"/>
      <c r="Y38" s="151"/>
    </row>
    <row r="39" spans="1:29" ht="82.5" customHeight="1">
      <c r="A39" s="171">
        <v>21</v>
      </c>
      <c r="B39" s="111" t="s">
        <v>150</v>
      </c>
      <c r="C39" s="47" t="s">
        <v>151</v>
      </c>
      <c r="D39" s="255" t="s">
        <v>4</v>
      </c>
      <c r="E39" s="256" t="s">
        <v>152</v>
      </c>
      <c r="F39" s="123" t="s">
        <v>108</v>
      </c>
      <c r="G39" s="123">
        <v>50</v>
      </c>
      <c r="H39" s="2"/>
      <c r="I39" s="114">
        <v>95</v>
      </c>
      <c r="J39" s="187">
        <v>80</v>
      </c>
      <c r="K39" s="143"/>
      <c r="L39" s="136">
        <f>J39*G39*K39</f>
        <v>0</v>
      </c>
      <c r="M39" s="66"/>
      <c r="N39" s="66"/>
      <c r="O39" s="88"/>
      <c r="P39" s="283"/>
      <c r="Q39" s="284"/>
      <c r="R39" s="284"/>
      <c r="S39" s="285"/>
      <c r="V39" s="334"/>
      <c r="W39" s="284"/>
      <c r="X39" s="284"/>
      <c r="Y39" s="284"/>
    </row>
    <row r="40" spans="1:29" ht="79.5" customHeight="1">
      <c r="A40" s="171">
        <v>22</v>
      </c>
      <c r="B40" s="111" t="s">
        <v>92</v>
      </c>
      <c r="C40" s="47" t="s">
        <v>94</v>
      </c>
      <c r="D40" s="26" t="s">
        <v>0</v>
      </c>
      <c r="E40" s="28" t="s">
        <v>93</v>
      </c>
      <c r="F40" s="119" t="s">
        <v>109</v>
      </c>
      <c r="G40" s="119">
        <v>120</v>
      </c>
      <c r="H40" s="2"/>
      <c r="I40" s="114">
        <v>20</v>
      </c>
      <c r="J40" s="187">
        <v>13</v>
      </c>
      <c r="K40" s="143"/>
      <c r="L40" s="136">
        <f>J40*G40*K40</f>
        <v>0</v>
      </c>
      <c r="M40" s="66"/>
      <c r="N40" s="66"/>
      <c r="O40" s="88"/>
      <c r="P40" s="283"/>
      <c r="Q40" s="284"/>
      <c r="R40" s="284"/>
      <c r="S40" s="285"/>
      <c r="V40" s="150"/>
      <c r="W40" s="151"/>
      <c r="X40" s="151"/>
      <c r="Y40" s="151"/>
    </row>
    <row r="41" spans="1:29" ht="78.75" customHeight="1">
      <c r="A41" s="171">
        <v>23</v>
      </c>
      <c r="B41" s="110" t="s">
        <v>76</v>
      </c>
      <c r="C41" s="59" t="s">
        <v>52</v>
      </c>
      <c r="D41" s="26" t="s">
        <v>0</v>
      </c>
      <c r="E41" s="28" t="s">
        <v>48</v>
      </c>
      <c r="F41" s="119" t="s">
        <v>10</v>
      </c>
      <c r="G41" s="119">
        <v>100</v>
      </c>
      <c r="H41" s="3"/>
      <c r="I41" s="114">
        <v>26</v>
      </c>
      <c r="J41" s="187">
        <v>20</v>
      </c>
      <c r="K41" s="146"/>
      <c r="L41" s="136">
        <f>K41*J41*G41</f>
        <v>0</v>
      </c>
      <c r="M41" s="66"/>
      <c r="N41" s="66"/>
      <c r="O41" s="88"/>
      <c r="P41" s="283"/>
      <c r="Q41" s="284"/>
      <c r="R41" s="284"/>
      <c r="S41" s="285"/>
      <c r="V41" s="334"/>
      <c r="W41" s="335"/>
      <c r="X41" s="335"/>
      <c r="Y41" s="335"/>
    </row>
    <row r="42" spans="1:29" ht="79.5" customHeight="1">
      <c r="A42" s="171">
        <v>24</v>
      </c>
      <c r="B42" s="110" t="s">
        <v>77</v>
      </c>
      <c r="C42" s="59" t="s">
        <v>52</v>
      </c>
      <c r="D42" s="26" t="s">
        <v>0</v>
      </c>
      <c r="E42" s="28" t="s">
        <v>48</v>
      </c>
      <c r="F42" s="119" t="s">
        <v>11</v>
      </c>
      <c r="G42" s="119">
        <v>50</v>
      </c>
      <c r="H42" s="3"/>
      <c r="I42" s="114">
        <v>36</v>
      </c>
      <c r="J42" s="188">
        <v>30</v>
      </c>
      <c r="K42" s="146"/>
      <c r="L42" s="136">
        <f>K42*J42*G42</f>
        <v>0</v>
      </c>
      <c r="M42" s="66"/>
      <c r="N42" s="66"/>
      <c r="O42" s="88"/>
      <c r="P42" s="283"/>
      <c r="Q42" s="284"/>
      <c r="R42" s="284"/>
      <c r="S42" s="285"/>
      <c r="V42" s="334"/>
      <c r="W42" s="335"/>
      <c r="X42" s="335"/>
      <c r="Y42" s="335"/>
    </row>
    <row r="43" spans="1:29" ht="77.25" customHeight="1" thickBot="1">
      <c r="A43" s="207">
        <v>25</v>
      </c>
      <c r="B43" s="224" t="s">
        <v>60</v>
      </c>
      <c r="C43" s="225" t="s">
        <v>61</v>
      </c>
      <c r="D43" s="226" t="s">
        <v>4</v>
      </c>
      <c r="E43" s="227" t="s">
        <v>62</v>
      </c>
      <c r="F43" s="221" t="s">
        <v>57</v>
      </c>
      <c r="G43" s="221">
        <v>200</v>
      </c>
      <c r="H43" s="228"/>
      <c r="I43" s="117">
        <v>17</v>
      </c>
      <c r="J43" s="189">
        <v>14</v>
      </c>
      <c r="K43" s="145"/>
      <c r="L43" s="223">
        <f>K43*J43*G43</f>
        <v>0</v>
      </c>
      <c r="M43" s="66"/>
      <c r="N43" s="66"/>
      <c r="O43" s="62"/>
      <c r="P43" s="283"/>
      <c r="Q43" s="284"/>
      <c r="R43" s="284"/>
      <c r="S43" s="285"/>
      <c r="V43" s="334"/>
      <c r="W43" s="335"/>
      <c r="X43" s="335"/>
      <c r="Y43" s="335"/>
    </row>
    <row r="44" spans="1:29" ht="45" customHeight="1">
      <c r="A44" s="327" t="s">
        <v>40</v>
      </c>
      <c r="B44" s="328"/>
      <c r="C44" s="329"/>
      <c r="D44" s="329"/>
      <c r="E44" s="329"/>
      <c r="F44" s="329"/>
      <c r="G44" s="329"/>
      <c r="H44" s="329"/>
      <c r="I44" s="329"/>
      <c r="J44" s="329"/>
      <c r="K44" s="330"/>
      <c r="L44" s="186">
        <f>SUM(L33:L43)</f>
        <v>0</v>
      </c>
      <c r="M44" s="66"/>
      <c r="N44" s="66"/>
      <c r="O44" s="88"/>
      <c r="P44" s="67"/>
      <c r="Q44" s="66"/>
      <c r="R44" s="66"/>
      <c r="S44" s="172"/>
    </row>
    <row r="45" spans="1:29" ht="75.75" customHeight="1" thickBot="1">
      <c r="A45" s="317" t="s">
        <v>154</v>
      </c>
      <c r="B45" s="354"/>
      <c r="C45" s="354"/>
      <c r="D45" s="354"/>
      <c r="E45" s="354"/>
      <c r="F45" s="354"/>
      <c r="G45" s="354"/>
      <c r="H45" s="354"/>
      <c r="I45" s="354"/>
      <c r="J45" s="354"/>
      <c r="K45" s="354"/>
      <c r="L45" s="210"/>
      <c r="M45" s="66"/>
      <c r="N45" s="66"/>
      <c r="O45" s="88"/>
      <c r="P45" s="67"/>
      <c r="Q45" s="66"/>
      <c r="R45" s="66"/>
      <c r="S45" s="172"/>
      <c r="U45" s="1"/>
      <c r="V45" s="348"/>
      <c r="W45" s="348"/>
      <c r="X45" s="348"/>
      <c r="Y45" s="348"/>
      <c r="Z45" s="348"/>
      <c r="AA45" s="348"/>
      <c r="AB45" s="348"/>
      <c r="AC45" s="348"/>
    </row>
    <row r="46" spans="1:29" ht="99.95" customHeight="1">
      <c r="A46" s="211">
        <v>26</v>
      </c>
      <c r="B46" s="229">
        <v>4607060892130</v>
      </c>
      <c r="C46" s="230" t="s">
        <v>117</v>
      </c>
      <c r="D46" s="49" t="s">
        <v>118</v>
      </c>
      <c r="E46" s="231" t="s">
        <v>119</v>
      </c>
      <c r="F46" s="122" t="s">
        <v>6</v>
      </c>
      <c r="G46" s="118">
        <v>200</v>
      </c>
      <c r="H46" s="50"/>
      <c r="I46" s="113">
        <v>7</v>
      </c>
      <c r="J46" s="216">
        <v>6</v>
      </c>
      <c r="K46" s="142"/>
      <c r="L46" s="217">
        <f>K46*J46*G46</f>
        <v>0</v>
      </c>
      <c r="M46" s="66"/>
      <c r="N46" s="66"/>
      <c r="O46" s="88"/>
      <c r="P46" s="283"/>
      <c r="Q46" s="284"/>
      <c r="R46" s="284"/>
      <c r="S46" s="285"/>
      <c r="V46" s="334"/>
      <c r="W46" s="284"/>
      <c r="X46" s="284"/>
      <c r="Y46" s="284"/>
    </row>
    <row r="47" spans="1:29" ht="99.95" customHeight="1" thickBot="1">
      <c r="A47" s="207">
        <v>27</v>
      </c>
      <c r="B47" s="257">
        <v>4607060892604</v>
      </c>
      <c r="C47" s="112" t="s">
        <v>120</v>
      </c>
      <c r="D47" s="51" t="s">
        <v>118</v>
      </c>
      <c r="E47" s="260" t="s">
        <v>121</v>
      </c>
      <c r="F47" s="221" t="s">
        <v>6</v>
      </c>
      <c r="G47" s="121">
        <v>200</v>
      </c>
      <c r="H47" s="228"/>
      <c r="I47" s="117">
        <v>7</v>
      </c>
      <c r="J47" s="189">
        <v>6</v>
      </c>
      <c r="K47" s="145"/>
      <c r="L47" s="223">
        <f>K47*J47*G47</f>
        <v>0</v>
      </c>
      <c r="M47" s="66"/>
      <c r="N47" s="66"/>
      <c r="O47" s="88"/>
      <c r="P47" s="283"/>
      <c r="Q47" s="284"/>
      <c r="R47" s="284"/>
      <c r="S47" s="285"/>
      <c r="V47" s="334"/>
      <c r="W47" s="284"/>
      <c r="X47" s="284"/>
      <c r="Y47" s="284"/>
    </row>
    <row r="48" spans="1:29" ht="48.75" customHeight="1">
      <c r="A48" s="352" t="s">
        <v>148</v>
      </c>
      <c r="B48" s="329"/>
      <c r="C48" s="329"/>
      <c r="D48" s="329"/>
      <c r="E48" s="329"/>
      <c r="F48" s="329"/>
      <c r="G48" s="329"/>
      <c r="H48" s="329"/>
      <c r="I48" s="329"/>
      <c r="J48" s="329"/>
      <c r="K48" s="330"/>
      <c r="L48" s="186">
        <f>SUM(L46:L47)</f>
        <v>0</v>
      </c>
      <c r="M48" s="66"/>
      <c r="N48" s="66"/>
      <c r="O48" s="88"/>
      <c r="P48" s="67"/>
      <c r="Q48" s="66"/>
      <c r="R48" s="66"/>
      <c r="S48" s="172"/>
    </row>
    <row r="49" spans="1:30" ht="65.25" customHeight="1" thickBot="1">
      <c r="A49" s="331" t="s">
        <v>137</v>
      </c>
      <c r="B49" s="353"/>
      <c r="C49" s="353"/>
      <c r="D49" s="353"/>
      <c r="E49" s="353"/>
      <c r="F49" s="353"/>
      <c r="G49" s="353"/>
      <c r="H49" s="353"/>
      <c r="I49" s="353"/>
      <c r="J49" s="353"/>
      <c r="K49" s="353"/>
      <c r="L49" s="210"/>
      <c r="M49" s="66"/>
      <c r="N49" s="66"/>
      <c r="O49" s="88"/>
      <c r="P49" s="67"/>
      <c r="Q49" s="66"/>
      <c r="R49" s="66"/>
      <c r="S49" s="172"/>
      <c r="U49" s="1"/>
      <c r="V49" s="348"/>
      <c r="W49" s="348"/>
      <c r="X49" s="348"/>
      <c r="Y49" s="348"/>
      <c r="Z49" s="348"/>
      <c r="AA49" s="348"/>
      <c r="AB49" s="348"/>
      <c r="AC49" s="348"/>
    </row>
    <row r="50" spans="1:30" ht="99.95" customHeight="1">
      <c r="A50" s="211">
        <v>28</v>
      </c>
      <c r="B50" s="229">
        <v>4620769131478</v>
      </c>
      <c r="C50" s="234" t="s">
        <v>102</v>
      </c>
      <c r="D50" s="235" t="s">
        <v>4</v>
      </c>
      <c r="E50" s="236" t="s">
        <v>100</v>
      </c>
      <c r="F50" s="237" t="s">
        <v>6</v>
      </c>
      <c r="G50" s="237">
        <v>96</v>
      </c>
      <c r="H50" s="50"/>
      <c r="I50" s="113">
        <v>28</v>
      </c>
      <c r="J50" s="216">
        <v>14</v>
      </c>
      <c r="K50" s="142"/>
      <c r="L50" s="217">
        <f>K50*J50*G50</f>
        <v>0</v>
      </c>
      <c r="M50" s="66"/>
      <c r="N50" s="66"/>
      <c r="O50" s="88"/>
      <c r="P50" s="283"/>
      <c r="Q50" s="284"/>
      <c r="R50" s="284"/>
      <c r="S50" s="285"/>
      <c r="T50" s="1"/>
      <c r="U50" s="1"/>
    </row>
    <row r="51" spans="1:30" ht="99.95" customHeight="1" thickBot="1">
      <c r="A51" s="207">
        <v>29</v>
      </c>
      <c r="B51" s="257">
        <v>4620769131485</v>
      </c>
      <c r="C51" s="258" t="s">
        <v>103</v>
      </c>
      <c r="D51" s="232" t="s">
        <v>4</v>
      </c>
      <c r="E51" s="259" t="s">
        <v>101</v>
      </c>
      <c r="F51" s="233" t="s">
        <v>6</v>
      </c>
      <c r="G51" s="233">
        <v>96</v>
      </c>
      <c r="H51" s="228"/>
      <c r="I51" s="117">
        <v>28</v>
      </c>
      <c r="J51" s="189">
        <v>14</v>
      </c>
      <c r="K51" s="145"/>
      <c r="L51" s="223">
        <f>K51*J51*G51</f>
        <v>0</v>
      </c>
      <c r="M51" s="66"/>
      <c r="N51" s="66"/>
      <c r="O51" s="88"/>
      <c r="P51" s="283"/>
      <c r="Q51" s="284"/>
      <c r="R51" s="284"/>
      <c r="S51" s="285"/>
      <c r="T51" s="1"/>
      <c r="U51" s="1"/>
    </row>
    <row r="52" spans="1:30" ht="48.75" customHeight="1">
      <c r="A52" s="352" t="s">
        <v>68</v>
      </c>
      <c r="B52" s="329"/>
      <c r="C52" s="329"/>
      <c r="D52" s="329"/>
      <c r="E52" s="329"/>
      <c r="F52" s="329"/>
      <c r="G52" s="329"/>
      <c r="H52" s="329"/>
      <c r="I52" s="329"/>
      <c r="J52" s="329"/>
      <c r="K52" s="330"/>
      <c r="L52" s="186">
        <f>SUM(L50:L51)</f>
        <v>0</v>
      </c>
      <c r="M52" s="66"/>
      <c r="N52" s="66"/>
      <c r="O52" s="88"/>
      <c r="P52" s="67"/>
      <c r="Q52" s="66"/>
      <c r="R52" s="66"/>
      <c r="S52" s="172"/>
      <c r="U52" s="355"/>
      <c r="V52" s="356"/>
      <c r="W52" s="356"/>
      <c r="X52" s="356"/>
      <c r="Y52" s="356"/>
      <c r="Z52" s="356"/>
      <c r="AA52" s="356"/>
      <c r="AB52" s="356"/>
      <c r="AC52" s="356"/>
      <c r="AD52" s="356"/>
    </row>
    <row r="53" spans="1:30" ht="60.75" customHeight="1">
      <c r="A53" s="173"/>
      <c r="B53" s="357" t="s">
        <v>31</v>
      </c>
      <c r="C53" s="357"/>
      <c r="D53" s="34"/>
      <c r="E53" s="34"/>
      <c r="F53" s="34"/>
      <c r="G53" s="34"/>
      <c r="H53" s="34"/>
      <c r="I53" s="34"/>
      <c r="J53" s="34"/>
      <c r="K53" s="45"/>
      <c r="L53" s="137"/>
      <c r="M53" s="66"/>
      <c r="N53" s="66"/>
      <c r="O53" s="62"/>
      <c r="P53" s="85"/>
      <c r="Q53" s="86"/>
      <c r="R53" s="86"/>
      <c r="S53" s="174"/>
      <c r="U53" s="356"/>
      <c r="V53" s="356"/>
      <c r="W53" s="356"/>
      <c r="X53" s="356"/>
      <c r="Y53" s="356"/>
      <c r="Z53" s="356"/>
      <c r="AA53" s="356"/>
      <c r="AB53" s="356"/>
      <c r="AC53" s="356"/>
      <c r="AD53" s="356"/>
    </row>
    <row r="54" spans="1:30" ht="30.75" customHeight="1" thickBot="1">
      <c r="A54" s="175"/>
      <c r="B54" s="176"/>
      <c r="C54" s="176"/>
      <c r="D54" s="176"/>
      <c r="E54" s="176"/>
      <c r="F54" s="176"/>
      <c r="G54" s="176"/>
      <c r="H54" s="176"/>
      <c r="I54" s="358" t="s">
        <v>50</v>
      </c>
      <c r="J54" s="358"/>
      <c r="K54" s="359"/>
      <c r="L54" s="177">
        <f>L31+L44+L48+L52</f>
        <v>0</v>
      </c>
      <c r="M54" s="178"/>
      <c r="N54" s="178"/>
      <c r="O54" s="179"/>
      <c r="P54" s="360" t="s">
        <v>51</v>
      </c>
      <c r="Q54" s="361"/>
      <c r="R54" s="361"/>
      <c r="S54" s="362"/>
      <c r="U54" s="356"/>
      <c r="V54" s="356"/>
      <c r="W54" s="356"/>
      <c r="X54" s="356"/>
      <c r="Y54" s="356"/>
      <c r="Z54" s="356"/>
      <c r="AA54" s="356"/>
      <c r="AB54" s="356"/>
      <c r="AC54" s="356"/>
      <c r="AD54" s="356"/>
    </row>
    <row r="55" spans="1:30">
      <c r="O55" s="75"/>
    </row>
  </sheetData>
  <mergeCells count="75">
    <mergeCell ref="U52:AD54"/>
    <mergeCell ref="B53:C53"/>
    <mergeCell ref="A44:K44"/>
    <mergeCell ref="I54:K54"/>
    <mergeCell ref="V46:Y46"/>
    <mergeCell ref="P51:S51"/>
    <mergeCell ref="P54:S54"/>
    <mergeCell ref="P39:S39"/>
    <mergeCell ref="P36:S36"/>
    <mergeCell ref="A52:K52"/>
    <mergeCell ref="A48:K48"/>
    <mergeCell ref="A49:K49"/>
    <mergeCell ref="V47:Y47"/>
    <mergeCell ref="V49:AC49"/>
    <mergeCell ref="A45:K45"/>
    <mergeCell ref="P43:S43"/>
    <mergeCell ref="P50:S50"/>
    <mergeCell ref="P42:S42"/>
    <mergeCell ref="V43:Y43"/>
    <mergeCell ref="V45:AC45"/>
    <mergeCell ref="P47:S47"/>
    <mergeCell ref="P29:S29"/>
    <mergeCell ref="V41:Y41"/>
    <mergeCell ref="V36:Y36"/>
    <mergeCell ref="P34:S34"/>
    <mergeCell ref="P30:S30"/>
    <mergeCell ref="P35:S35"/>
    <mergeCell ref="P25:S25"/>
    <mergeCell ref="V28:Y28"/>
    <mergeCell ref="V27:AC27"/>
    <mergeCell ref="P26:S26"/>
    <mergeCell ref="P28:S28"/>
    <mergeCell ref="P46:S46"/>
    <mergeCell ref="P41:S41"/>
    <mergeCell ref="V42:Y42"/>
    <mergeCell ref="V39:Y39"/>
    <mergeCell ref="P40:S40"/>
    <mergeCell ref="V33:Y33"/>
    <mergeCell ref="V13:Y14"/>
    <mergeCell ref="V35:Y35"/>
    <mergeCell ref="V29:Y29"/>
    <mergeCell ref="V22:AC25"/>
    <mergeCell ref="P33:S33"/>
    <mergeCell ref="V30:Y30"/>
    <mergeCell ref="P19:S19"/>
    <mergeCell ref="P20:S20"/>
    <mergeCell ref="P21:S21"/>
    <mergeCell ref="A32:K32"/>
    <mergeCell ref="A14:H14"/>
    <mergeCell ref="K14:K15"/>
    <mergeCell ref="P27:S27"/>
    <mergeCell ref="P16:S16"/>
    <mergeCell ref="P22:S22"/>
    <mergeCell ref="A31:K31"/>
    <mergeCell ref="P24:S24"/>
    <mergeCell ref="A16:L16"/>
    <mergeCell ref="P17:S17"/>
    <mergeCell ref="P23:S23"/>
    <mergeCell ref="A8:L13"/>
    <mergeCell ref="P7:S11"/>
    <mergeCell ref="P14:S15"/>
    <mergeCell ref="Z13:AC14"/>
    <mergeCell ref="Z15:AC16"/>
    <mergeCell ref="V15:Y16"/>
    <mergeCell ref="V21:AC21"/>
    <mergeCell ref="V20:AC20"/>
    <mergeCell ref="V17:AC19"/>
    <mergeCell ref="Z2:AC2"/>
    <mergeCell ref="V2:Y2"/>
    <mergeCell ref="Z3:AC12"/>
    <mergeCell ref="V3:Y12"/>
    <mergeCell ref="A2:K2"/>
    <mergeCell ref="P2:S2"/>
    <mergeCell ref="A3:K6"/>
    <mergeCell ref="P3:S4"/>
  </mergeCells>
  <phoneticPr fontId="4" type="noConversion"/>
  <pageMargins left="0.98425196850393704" right="0.23622047244094491" top="0.23622047244094491" bottom="0.15748031496062992" header="0.27559055118110237" footer="0.15748031496062992"/>
  <pageSetup paperSize="9" scale="22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48"/>
  <sheetViews>
    <sheetView topLeftCell="A22" workbookViewId="0">
      <selection activeCell="B40" sqref="B40"/>
    </sheetView>
  </sheetViews>
  <sheetFormatPr defaultRowHeight="15"/>
  <cols>
    <col min="1" max="1" width="6.42578125" style="200" customWidth="1"/>
    <col min="2" max="2" width="42" customWidth="1"/>
    <col min="3" max="3" width="12" style="21" customWidth="1"/>
    <col min="7" max="7" width="10.28515625" customWidth="1"/>
    <col min="8" max="8" width="11" bestFit="1" customWidth="1"/>
    <col min="12" max="12" width="19.42578125" style="94" customWidth="1"/>
    <col min="13" max="13" width="9.140625" style="76"/>
    <col min="14" max="14" width="15" style="76" customWidth="1"/>
  </cols>
  <sheetData>
    <row r="5" spans="1:14" ht="15" customHeight="1"/>
    <row r="6" spans="1:14" ht="9" customHeight="1"/>
    <row r="7" spans="1:14" ht="30.75" customHeight="1">
      <c r="A7" s="363" t="s">
        <v>15</v>
      </c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</row>
    <row r="8" spans="1:14">
      <c r="B8" t="s">
        <v>1</v>
      </c>
    </row>
    <row r="9" spans="1:14" ht="45">
      <c r="A9" s="202" t="s">
        <v>18</v>
      </c>
      <c r="B9" s="35" t="s">
        <v>19</v>
      </c>
      <c r="C9" s="36" t="s">
        <v>34</v>
      </c>
      <c r="D9" s="37" t="s">
        <v>20</v>
      </c>
      <c r="E9" s="38" t="s">
        <v>21</v>
      </c>
      <c r="F9" s="38" t="s">
        <v>22</v>
      </c>
      <c r="G9" s="38" t="s">
        <v>27</v>
      </c>
      <c r="H9" s="38" t="s">
        <v>23</v>
      </c>
      <c r="I9" s="364" t="s">
        <v>97</v>
      </c>
      <c r="J9" s="364"/>
      <c r="K9" s="364"/>
      <c r="L9" s="95" t="s">
        <v>24</v>
      </c>
      <c r="M9" s="38" t="s">
        <v>25</v>
      </c>
      <c r="N9" s="38" t="s">
        <v>26</v>
      </c>
    </row>
    <row r="10" spans="1:14" ht="24.95" customHeight="1">
      <c r="A10" s="201">
        <v>1</v>
      </c>
      <c r="B10" s="6" t="s">
        <v>133</v>
      </c>
      <c r="C10" s="29">
        <f ca="1">1*'ДОХЛОКС (Бланк Заказа) '!K17</f>
        <v>0</v>
      </c>
      <c r="D10" s="7">
        <v>48</v>
      </c>
      <c r="E10" s="8">
        <v>2.16</v>
      </c>
      <c r="F10" s="9">
        <v>2.4</v>
      </c>
      <c r="G10" s="8">
        <f>F10-E10</f>
        <v>0.23999999999999977</v>
      </c>
      <c r="H10" s="10">
        <f t="shared" ref="H10:H20" si="0">(I10*J10*K10)/1000000000</f>
        <v>1.9602000000000001E-2</v>
      </c>
      <c r="I10" s="11">
        <v>396</v>
      </c>
      <c r="J10" s="12">
        <v>220</v>
      </c>
      <c r="K10" s="12">
        <v>225</v>
      </c>
      <c r="L10" s="96">
        <v>4620769131508</v>
      </c>
      <c r="M10" s="13">
        <f>SUM(H10*C10)</f>
        <v>0</v>
      </c>
      <c r="N10" s="14">
        <f>SUM(F10*C10)</f>
        <v>0</v>
      </c>
    </row>
    <row r="11" spans="1:14" ht="24.95" customHeight="1">
      <c r="A11" s="201">
        <v>2</v>
      </c>
      <c r="B11" s="6" t="s">
        <v>147</v>
      </c>
      <c r="C11" s="29">
        <f ca="1">1*'ДОХЛОКС (Бланк Заказа) '!K18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>(I11*J11*K11)/1000000000</f>
        <v>1.9602000000000001E-2</v>
      </c>
      <c r="I11" s="11">
        <v>396</v>
      </c>
      <c r="J11" s="12">
        <v>220</v>
      </c>
      <c r="K11" s="12">
        <v>225</v>
      </c>
      <c r="L11" s="96">
        <v>4620769131546</v>
      </c>
      <c r="M11" s="13">
        <f>SUM(H11*C11)</f>
        <v>0</v>
      </c>
      <c r="N11" s="14">
        <f>SUM(F11*C11)</f>
        <v>0</v>
      </c>
    </row>
    <row r="12" spans="1:14" ht="24.95" customHeight="1">
      <c r="A12" s="201">
        <v>3</v>
      </c>
      <c r="B12" s="6" t="s">
        <v>135</v>
      </c>
      <c r="C12" s="29">
        <f ca="1">1*'ДОХЛОКС (Бланк Заказа) '!K19</f>
        <v>0</v>
      </c>
      <c r="D12" s="7">
        <v>48</v>
      </c>
      <c r="E12" s="8">
        <v>2.16</v>
      </c>
      <c r="F12" s="9">
        <v>2.4</v>
      </c>
      <c r="G12" s="8">
        <f>F12-E12</f>
        <v>0.23999999999999977</v>
      </c>
      <c r="H12" s="10">
        <f t="shared" si="0"/>
        <v>1.9602000000000001E-2</v>
      </c>
      <c r="I12" s="11">
        <v>396</v>
      </c>
      <c r="J12" s="12">
        <v>220</v>
      </c>
      <c r="K12" s="12">
        <v>225</v>
      </c>
      <c r="L12" s="96">
        <v>4620769131072</v>
      </c>
      <c r="M12" s="13">
        <f>SUM(H12*C12)</f>
        <v>0</v>
      </c>
      <c r="N12" s="14">
        <f>SUM(F12*C12)</f>
        <v>0</v>
      </c>
    </row>
    <row r="13" spans="1:14" ht="24.95" customHeight="1">
      <c r="A13" s="201">
        <v>4</v>
      </c>
      <c r="B13" s="6" t="s">
        <v>136</v>
      </c>
      <c r="C13" s="29">
        <f ca="1">1*'ДОХЛОКС (Бланк Заказа) '!K20</f>
        <v>0</v>
      </c>
      <c r="D13" s="15">
        <v>24</v>
      </c>
      <c r="E13" s="8">
        <v>1.06</v>
      </c>
      <c r="F13" s="16">
        <v>1.6</v>
      </c>
      <c r="G13" s="15">
        <v>0.24</v>
      </c>
      <c r="H13" s="10">
        <f t="shared" si="0"/>
        <v>1.188E-2</v>
      </c>
      <c r="I13" s="11">
        <v>396</v>
      </c>
      <c r="J13" s="12">
        <v>240</v>
      </c>
      <c r="K13" s="12">
        <v>125</v>
      </c>
      <c r="L13" s="96">
        <v>4620769131539</v>
      </c>
      <c r="M13" s="13">
        <f>SUM(H13*C13)</f>
        <v>0</v>
      </c>
      <c r="N13" s="14">
        <f>SUM(F13*C13)</f>
        <v>0</v>
      </c>
    </row>
    <row r="14" spans="1:14" ht="24.95" customHeight="1">
      <c r="A14" s="201">
        <v>5</v>
      </c>
      <c r="B14" s="6" t="s">
        <v>134</v>
      </c>
      <c r="C14" s="24">
        <f ca="1">1*'ДОХЛОКС (Бланк Заказа) '!K21</f>
        <v>0</v>
      </c>
      <c r="D14" s="15">
        <v>20</v>
      </c>
      <c r="E14" s="8">
        <v>2</v>
      </c>
      <c r="F14" s="9">
        <v>2.2999999999999998</v>
      </c>
      <c r="G14" s="8">
        <v>0.3</v>
      </c>
      <c r="H14" s="10">
        <f>(I14*J14*K14)/1000000000</f>
        <v>6.3524999999999996E-3</v>
      </c>
      <c r="I14" s="11">
        <v>385</v>
      </c>
      <c r="J14" s="12">
        <v>100</v>
      </c>
      <c r="K14" s="12">
        <v>165</v>
      </c>
      <c r="L14" s="96">
        <v>4620769131201</v>
      </c>
      <c r="M14" s="13">
        <f>SUM(H14*C14)</f>
        <v>0</v>
      </c>
      <c r="N14" s="14">
        <f>SUM(F14*C14)</f>
        <v>0</v>
      </c>
    </row>
    <row r="15" spans="1:14" ht="24.95" customHeight="1">
      <c r="A15" s="201">
        <v>6</v>
      </c>
      <c r="B15" s="6" t="s">
        <v>132</v>
      </c>
      <c r="C15" s="29">
        <f ca="1">1*'ДОХЛОКС (Бланк Заказа) '!K22</f>
        <v>0</v>
      </c>
      <c r="D15" s="7">
        <v>48</v>
      </c>
      <c r="E15" s="8">
        <v>2.16</v>
      </c>
      <c r="F15" s="9">
        <v>2.4</v>
      </c>
      <c r="G15" s="8">
        <f>F15-E15</f>
        <v>0.23999999999999977</v>
      </c>
      <c r="H15" s="10">
        <f t="shared" si="0"/>
        <v>1.248E-2</v>
      </c>
      <c r="I15" s="11">
        <v>400</v>
      </c>
      <c r="J15" s="12">
        <v>240</v>
      </c>
      <c r="K15" s="12">
        <v>130</v>
      </c>
      <c r="L15" s="96">
        <v>4620769130747</v>
      </c>
      <c r="M15" s="13">
        <f t="shared" ref="M15:M20" si="1">SUM(H15*C15)</f>
        <v>0</v>
      </c>
      <c r="N15" s="14">
        <f t="shared" ref="N15:N20" si="2">SUM(F15*C15)</f>
        <v>0</v>
      </c>
    </row>
    <row r="16" spans="1:14" ht="24.95" customHeight="1">
      <c r="A16" s="201">
        <v>7</v>
      </c>
      <c r="B16" s="157" t="s">
        <v>106</v>
      </c>
      <c r="C16" s="23">
        <f ca="1">1*'ДОХЛОКС (Бланк Заказа) '!K23</f>
        <v>0</v>
      </c>
      <c r="D16" s="13">
        <v>48</v>
      </c>
      <c r="E16" s="8">
        <v>2.16</v>
      </c>
      <c r="F16" s="9">
        <v>2.4</v>
      </c>
      <c r="G16" s="8">
        <f t="shared" ref="G16:G23" si="3">F16-E16</f>
        <v>0.23999999999999977</v>
      </c>
      <c r="H16" s="10">
        <f t="shared" si="0"/>
        <v>1.188E-2</v>
      </c>
      <c r="I16" s="11">
        <v>396</v>
      </c>
      <c r="J16" s="12">
        <v>240</v>
      </c>
      <c r="K16" s="12">
        <v>125</v>
      </c>
      <c r="L16" s="96">
        <v>4620769130013</v>
      </c>
      <c r="M16" s="13">
        <f t="shared" si="1"/>
        <v>0</v>
      </c>
      <c r="N16" s="14">
        <f t="shared" si="2"/>
        <v>0</v>
      </c>
    </row>
    <row r="17" spans="1:14" ht="24.95" customHeight="1">
      <c r="A17" s="201">
        <v>8</v>
      </c>
      <c r="B17" s="6" t="s">
        <v>107</v>
      </c>
      <c r="C17" s="23">
        <f ca="1">1*'ДОХЛОКС (Бланк Заказа) '!K24</f>
        <v>0</v>
      </c>
      <c r="D17" s="13">
        <v>36</v>
      </c>
      <c r="E17" s="8">
        <v>3.8</v>
      </c>
      <c r="F17" s="14">
        <v>4.0999999999999996</v>
      </c>
      <c r="G17" s="8">
        <f t="shared" si="3"/>
        <v>0.29999999999999982</v>
      </c>
      <c r="H17" s="10">
        <f t="shared" si="0"/>
        <v>1.8612E-2</v>
      </c>
      <c r="I17" s="11">
        <v>376</v>
      </c>
      <c r="J17" s="12">
        <v>220</v>
      </c>
      <c r="K17" s="12">
        <v>225</v>
      </c>
      <c r="L17" s="96">
        <v>4620769130334</v>
      </c>
      <c r="M17" s="13">
        <f t="shared" si="1"/>
        <v>0</v>
      </c>
      <c r="N17" s="14">
        <f t="shared" si="2"/>
        <v>0</v>
      </c>
    </row>
    <row r="18" spans="1:14" ht="24.95" customHeight="1">
      <c r="A18" s="201">
        <v>9</v>
      </c>
      <c r="B18" s="6" t="s">
        <v>105</v>
      </c>
      <c r="C18" s="23">
        <f ca="1">1*'ДОХЛОКС (Бланк Заказа) '!K25</f>
        <v>0</v>
      </c>
      <c r="D18" s="13">
        <v>48</v>
      </c>
      <c r="E18" s="8">
        <v>2.36</v>
      </c>
      <c r="F18" s="9">
        <v>2.6</v>
      </c>
      <c r="G18" s="8">
        <f t="shared" si="3"/>
        <v>0.24000000000000021</v>
      </c>
      <c r="H18" s="10">
        <f t="shared" si="0"/>
        <v>1.8612E-2</v>
      </c>
      <c r="I18" s="11">
        <v>376</v>
      </c>
      <c r="J18" s="12">
        <v>220</v>
      </c>
      <c r="K18" s="12">
        <v>225</v>
      </c>
      <c r="L18" s="96">
        <v>4620769130341</v>
      </c>
      <c r="M18" s="13">
        <f t="shared" si="1"/>
        <v>0</v>
      </c>
      <c r="N18" s="14">
        <f t="shared" si="2"/>
        <v>0</v>
      </c>
    </row>
    <row r="19" spans="1:14" ht="24.95" customHeight="1">
      <c r="A19" s="201">
        <v>10</v>
      </c>
      <c r="B19" s="6" t="s">
        <v>116</v>
      </c>
      <c r="C19" s="23">
        <f ca="1">1*'ДОХЛОКС (Бланк Заказа) '!K26</f>
        <v>0</v>
      </c>
      <c r="D19" s="13">
        <v>36</v>
      </c>
      <c r="E19" s="8">
        <v>3.8</v>
      </c>
      <c r="F19" s="14">
        <v>4.0999999999999996</v>
      </c>
      <c r="G19" s="8">
        <f t="shared" si="3"/>
        <v>0.29999999999999982</v>
      </c>
      <c r="H19" s="10">
        <f t="shared" si="0"/>
        <v>1.8612E-2</v>
      </c>
      <c r="I19" s="11">
        <v>376</v>
      </c>
      <c r="J19" s="12">
        <v>220</v>
      </c>
      <c r="K19" s="12">
        <v>225</v>
      </c>
      <c r="L19" s="96">
        <v>4620769131119</v>
      </c>
      <c r="M19" s="13">
        <f t="shared" si="1"/>
        <v>0</v>
      </c>
      <c r="N19" s="14">
        <f t="shared" si="2"/>
        <v>0</v>
      </c>
    </row>
    <row r="20" spans="1:14" ht="24.95" customHeight="1">
      <c r="A20" s="201">
        <v>11</v>
      </c>
      <c r="B20" s="6" t="s">
        <v>71</v>
      </c>
      <c r="C20" s="23">
        <f ca="1">1*'ДОХЛОКС (Бланк Заказа) '!K27</f>
        <v>0</v>
      </c>
      <c r="D20" s="7">
        <v>48</v>
      </c>
      <c r="E20" s="8">
        <v>2.36</v>
      </c>
      <c r="F20" s="9">
        <v>2.6</v>
      </c>
      <c r="G20" s="8">
        <f t="shared" si="3"/>
        <v>0.24000000000000021</v>
      </c>
      <c r="H20" s="10">
        <f t="shared" si="0"/>
        <v>1.8612E-2</v>
      </c>
      <c r="I20" s="11">
        <v>376</v>
      </c>
      <c r="J20" s="12">
        <v>220</v>
      </c>
      <c r="K20" s="12">
        <v>225</v>
      </c>
      <c r="L20" s="96">
        <v>4620769131041</v>
      </c>
      <c r="M20" s="13">
        <f t="shared" si="1"/>
        <v>0</v>
      </c>
      <c r="N20" s="14">
        <f t="shared" si="2"/>
        <v>0</v>
      </c>
    </row>
    <row r="21" spans="1:14" ht="24.95" customHeight="1">
      <c r="A21" s="201">
        <v>12</v>
      </c>
      <c r="B21" s="91" t="s">
        <v>112</v>
      </c>
      <c r="C21" s="23">
        <f ca="1">1*'ДОХЛОКС (Бланк Заказа) '!K28</f>
        <v>0</v>
      </c>
      <c r="D21" s="13">
        <v>100</v>
      </c>
      <c r="E21" s="79">
        <v>6.6</v>
      </c>
      <c r="F21" s="80">
        <v>7</v>
      </c>
      <c r="G21" s="79">
        <f t="shared" si="3"/>
        <v>0.40000000000000036</v>
      </c>
      <c r="H21" s="81">
        <f>(I21*J21*K21)/1000000000</f>
        <v>5.5999999999999999E-3</v>
      </c>
      <c r="I21" s="82">
        <v>200</v>
      </c>
      <c r="J21" s="83">
        <v>140</v>
      </c>
      <c r="K21" s="83">
        <v>200</v>
      </c>
      <c r="L21" s="96">
        <v>4607060892529</v>
      </c>
      <c r="M21" s="13">
        <f>SUM(H21*C21)</f>
        <v>0</v>
      </c>
      <c r="N21" s="14">
        <f>SUM(F21*C21)</f>
        <v>0</v>
      </c>
    </row>
    <row r="22" spans="1:14" ht="24.95" customHeight="1">
      <c r="A22" s="201">
        <v>13</v>
      </c>
      <c r="B22" s="91" t="s">
        <v>69</v>
      </c>
      <c r="C22" s="23">
        <f ca="1">1*'ДОХЛОКС (Бланк Заказа) '!K29</f>
        <v>0</v>
      </c>
      <c r="D22" s="13">
        <v>135</v>
      </c>
      <c r="E22" s="79">
        <v>2.4</v>
      </c>
      <c r="F22" s="80">
        <v>2.8</v>
      </c>
      <c r="G22" s="79">
        <f t="shared" si="3"/>
        <v>0.39999999999999991</v>
      </c>
      <c r="H22" s="81">
        <f>(I22*J22*K22)/1000000000</f>
        <v>5.5999999999999999E-3</v>
      </c>
      <c r="I22" s="82">
        <v>200</v>
      </c>
      <c r="J22" s="83">
        <v>140</v>
      </c>
      <c r="K22" s="83">
        <v>200</v>
      </c>
      <c r="L22" s="96">
        <v>4607060892178</v>
      </c>
      <c r="M22" s="13">
        <f>SUM(H22*C22)</f>
        <v>0</v>
      </c>
      <c r="N22" s="14">
        <f>SUM(F22*C22)</f>
        <v>0</v>
      </c>
    </row>
    <row r="23" spans="1:14" ht="24.95" customHeight="1">
      <c r="A23" s="201">
        <v>14</v>
      </c>
      <c r="B23" s="91" t="s">
        <v>38</v>
      </c>
      <c r="C23" s="23">
        <f ca="1">1*'ДОХЛОКС (Бланк Заказа) '!K30</f>
        <v>0</v>
      </c>
      <c r="D23" s="13">
        <v>200</v>
      </c>
      <c r="E23" s="8">
        <v>3.4</v>
      </c>
      <c r="F23" s="14">
        <v>3.7</v>
      </c>
      <c r="G23" s="8">
        <f t="shared" si="3"/>
        <v>0.30000000000000027</v>
      </c>
      <c r="H23" s="10">
        <f>(I23*J23*K23)/1000000000</f>
        <v>2.7456000000000001E-2</v>
      </c>
      <c r="I23" s="11">
        <v>440</v>
      </c>
      <c r="J23" s="12">
        <v>320</v>
      </c>
      <c r="K23" s="12">
        <v>195</v>
      </c>
      <c r="L23" s="96">
        <v>4603646001491</v>
      </c>
      <c r="M23" s="13">
        <f>SUM(H23*C23)</f>
        <v>0</v>
      </c>
      <c r="N23" s="14">
        <f>SUM(F23*C23)</f>
        <v>0</v>
      </c>
    </row>
    <row r="24" spans="1:14" ht="14.25" customHeight="1">
      <c r="A24" s="40"/>
      <c r="B24" s="92"/>
      <c r="C24" s="41"/>
      <c r="D24" s="42" t="s">
        <v>36</v>
      </c>
      <c r="E24" s="40"/>
      <c r="F24" s="40"/>
      <c r="G24" s="40"/>
      <c r="H24" s="40"/>
      <c r="I24" s="40"/>
      <c r="J24" s="40"/>
      <c r="K24" s="40"/>
      <c r="L24" s="97"/>
      <c r="M24" s="40"/>
      <c r="N24" s="43"/>
    </row>
    <row r="25" spans="1:14" ht="24.95" customHeight="1">
      <c r="A25" s="201">
        <v>15</v>
      </c>
      <c r="B25" s="91" t="s">
        <v>29</v>
      </c>
      <c r="C25" s="23">
        <f ca="1">1*'ДОХЛОКС (Бланк Заказа) '!K33</f>
        <v>0</v>
      </c>
      <c r="D25" s="13">
        <v>50</v>
      </c>
      <c r="E25" s="14">
        <v>8.1</v>
      </c>
      <c r="F25" s="14">
        <v>8.4</v>
      </c>
      <c r="G25" s="8">
        <f t="shared" ref="G25:G35" si="4">F25-E25</f>
        <v>0.30000000000000071</v>
      </c>
      <c r="H25" s="10">
        <f t="shared" ref="H25:H35" si="5">(I25*J25*K25)/1000000000</f>
        <v>2.7456000000000001E-2</v>
      </c>
      <c r="I25" s="11">
        <v>440</v>
      </c>
      <c r="J25" s="12">
        <v>320</v>
      </c>
      <c r="K25" s="12">
        <v>195</v>
      </c>
      <c r="L25" s="96">
        <v>4607060890013</v>
      </c>
      <c r="M25" s="13">
        <f t="shared" ref="M25:M35" si="6">SUM(H25*C25)</f>
        <v>0</v>
      </c>
      <c r="N25" s="14">
        <f t="shared" ref="N25:N35" si="7">SUM(F25*C25)</f>
        <v>0</v>
      </c>
    </row>
    <row r="26" spans="1:14" ht="24.95" customHeight="1">
      <c r="A26" s="201">
        <v>16</v>
      </c>
      <c r="B26" s="91" t="s">
        <v>90</v>
      </c>
      <c r="C26" s="23">
        <f ca="1">1*'ДОХЛОКС (Бланк Заказа) '!K34</f>
        <v>0</v>
      </c>
      <c r="D26" s="13">
        <v>100</v>
      </c>
      <c r="E26" s="8">
        <v>9.6999999999999993</v>
      </c>
      <c r="F26" s="14">
        <v>10</v>
      </c>
      <c r="G26" s="8">
        <f>F26-E26</f>
        <v>0.30000000000000071</v>
      </c>
      <c r="H26" s="10">
        <f>(I26*J26*K26)/1000000000</f>
        <v>2.2329999999999999E-2</v>
      </c>
      <c r="I26" s="11">
        <v>385</v>
      </c>
      <c r="J26" s="12">
        <v>290</v>
      </c>
      <c r="K26" s="12">
        <v>200</v>
      </c>
      <c r="L26" s="90">
        <v>4620769131454</v>
      </c>
      <c r="M26" s="13">
        <f>SUM(H26*C26)</f>
        <v>0</v>
      </c>
      <c r="N26" s="14">
        <f>SUM(F26*C26)</f>
        <v>0</v>
      </c>
    </row>
    <row r="27" spans="1:14" ht="24.95" customHeight="1">
      <c r="A27" s="201">
        <v>17</v>
      </c>
      <c r="B27" s="91" t="s">
        <v>55</v>
      </c>
      <c r="C27" s="23">
        <f ca="1">1*'ДОХЛОКС (Бланк Заказа) '!K35</f>
        <v>0</v>
      </c>
      <c r="D27" s="13">
        <v>100</v>
      </c>
      <c r="E27" s="8">
        <v>9.6999999999999993</v>
      </c>
      <c r="F27" s="14">
        <v>10</v>
      </c>
      <c r="G27" s="8">
        <f t="shared" si="4"/>
        <v>0.30000000000000071</v>
      </c>
      <c r="H27" s="10">
        <f t="shared" si="5"/>
        <v>2.2329999999999999E-2</v>
      </c>
      <c r="I27" s="11">
        <v>385</v>
      </c>
      <c r="J27" s="12">
        <v>290</v>
      </c>
      <c r="K27" s="12">
        <v>200</v>
      </c>
      <c r="L27" s="90">
        <v>4620769131218</v>
      </c>
      <c r="M27" s="13">
        <f t="shared" si="6"/>
        <v>0</v>
      </c>
      <c r="N27" s="14">
        <f t="shared" si="7"/>
        <v>0</v>
      </c>
    </row>
    <row r="28" spans="1:14" ht="24.95" customHeight="1">
      <c r="A28" s="201">
        <v>18</v>
      </c>
      <c r="B28" s="91" t="s">
        <v>56</v>
      </c>
      <c r="C28" s="23">
        <f ca="1">1*'ДОХЛОКС (Бланк Заказа) '!K36</f>
        <v>0</v>
      </c>
      <c r="D28" s="13">
        <v>50</v>
      </c>
      <c r="E28" s="8">
        <v>9.6999999999999993</v>
      </c>
      <c r="F28" s="14">
        <v>10</v>
      </c>
      <c r="G28" s="8">
        <f t="shared" si="4"/>
        <v>0.30000000000000071</v>
      </c>
      <c r="H28" s="10">
        <f t="shared" si="5"/>
        <v>2.2329999999999999E-2</v>
      </c>
      <c r="I28" s="11">
        <v>385</v>
      </c>
      <c r="J28" s="12">
        <v>290</v>
      </c>
      <c r="K28" s="12">
        <v>200</v>
      </c>
      <c r="L28" s="90">
        <v>4620769131232</v>
      </c>
      <c r="M28" s="13">
        <f t="shared" si="6"/>
        <v>0</v>
      </c>
      <c r="N28" s="14">
        <f t="shared" si="7"/>
        <v>0</v>
      </c>
    </row>
    <row r="29" spans="1:14" ht="24.95" customHeight="1">
      <c r="A29" s="201">
        <v>19</v>
      </c>
      <c r="B29" s="6" t="s">
        <v>162</v>
      </c>
      <c r="C29" s="29">
        <f ca="1">1*'ДОХЛОКС (Бланк Заказа) '!K37</f>
        <v>0</v>
      </c>
      <c r="D29" s="7">
        <v>30</v>
      </c>
      <c r="E29" s="8">
        <v>6</v>
      </c>
      <c r="F29" s="9">
        <v>6.4</v>
      </c>
      <c r="G29" s="8">
        <f>F29-E29</f>
        <v>0.40000000000000036</v>
      </c>
      <c r="H29" s="10">
        <f>(I29*J29*K29)/1000000000</f>
        <v>1.9602000000000001E-2</v>
      </c>
      <c r="I29" s="11">
        <v>396</v>
      </c>
      <c r="J29" s="12">
        <v>220</v>
      </c>
      <c r="K29" s="12">
        <v>225</v>
      </c>
      <c r="L29" s="96">
        <v>4627163700057</v>
      </c>
      <c r="M29" s="13">
        <f>SUM(H29*C29)</f>
        <v>0</v>
      </c>
      <c r="N29" s="14">
        <f>SUM(F29*C29)</f>
        <v>0</v>
      </c>
    </row>
    <row r="30" spans="1:14" ht="24.95" customHeight="1">
      <c r="A30" s="201">
        <v>20</v>
      </c>
      <c r="B30" s="6" t="s">
        <v>158</v>
      </c>
      <c r="C30" s="29">
        <f ca="1">1*'ДОХЛОКС (Бланк Заказа) '!K38</f>
        <v>0</v>
      </c>
      <c r="D30" s="7">
        <v>48</v>
      </c>
      <c r="E30" s="8">
        <v>2.16</v>
      </c>
      <c r="F30" s="9">
        <v>2.4</v>
      </c>
      <c r="G30" s="8">
        <f>F30-E30</f>
        <v>0.23999999999999977</v>
      </c>
      <c r="H30" s="10">
        <f t="shared" si="5"/>
        <v>1.9602000000000001E-2</v>
      </c>
      <c r="I30" s="11">
        <v>396</v>
      </c>
      <c r="J30" s="12">
        <v>220</v>
      </c>
      <c r="K30" s="12">
        <v>225</v>
      </c>
      <c r="L30" s="96">
        <v>4627163700033</v>
      </c>
      <c r="M30" s="13">
        <f>SUM(H30*C30)</f>
        <v>0</v>
      </c>
      <c r="N30" s="14">
        <f>SUM(F30*C30)</f>
        <v>0</v>
      </c>
    </row>
    <row r="31" spans="1:14" ht="24.95" customHeight="1">
      <c r="A31" s="201">
        <v>21</v>
      </c>
      <c r="B31" s="91" t="s">
        <v>153</v>
      </c>
      <c r="C31" s="23">
        <f ca="1">1*'ДОХЛОКС (Бланк Заказа) '!K39</f>
        <v>0</v>
      </c>
      <c r="D31" s="13">
        <v>50</v>
      </c>
      <c r="E31" s="14">
        <v>8.1</v>
      </c>
      <c r="F31" s="14">
        <v>8.4</v>
      </c>
      <c r="G31" s="8">
        <f>F31-E31</f>
        <v>0.30000000000000071</v>
      </c>
      <c r="H31" s="10">
        <f>(I31*J31*K31)/1000000000</f>
        <v>2.7456000000000001E-2</v>
      </c>
      <c r="I31" s="11">
        <v>440</v>
      </c>
      <c r="J31" s="12">
        <v>320</v>
      </c>
      <c r="K31" s="12">
        <v>195</v>
      </c>
      <c r="L31" s="96">
        <v>4607060892093</v>
      </c>
      <c r="M31" s="13">
        <f>SUM(H31*C31)</f>
        <v>0</v>
      </c>
      <c r="N31" s="14">
        <f>SUM(F31*C31)</f>
        <v>0</v>
      </c>
    </row>
    <row r="32" spans="1:14" ht="24.95" customHeight="1">
      <c r="A32" s="201">
        <v>22</v>
      </c>
      <c r="B32" s="91" t="s">
        <v>95</v>
      </c>
      <c r="C32" s="23">
        <f ca="1">1*'ДОХЛОКС (Бланк Заказа) '!K40</f>
        <v>0</v>
      </c>
      <c r="D32" s="13">
        <v>120</v>
      </c>
      <c r="E32" s="8">
        <v>6.4</v>
      </c>
      <c r="F32" s="14">
        <v>6.7</v>
      </c>
      <c r="G32" s="8">
        <f>F32-E32</f>
        <v>0.29999999999999982</v>
      </c>
      <c r="H32" s="10">
        <f>(I32*J32*K32)/1000000000</f>
        <v>2.2329999999999999E-2</v>
      </c>
      <c r="I32" s="11">
        <v>385</v>
      </c>
      <c r="J32" s="12">
        <v>290</v>
      </c>
      <c r="K32" s="12">
        <v>200</v>
      </c>
      <c r="L32" s="96">
        <v>4620769131461</v>
      </c>
      <c r="M32" s="13">
        <f>SUM(H32*C32)</f>
        <v>0</v>
      </c>
      <c r="N32" s="14">
        <f>SUM(F32*C32)</f>
        <v>0</v>
      </c>
    </row>
    <row r="33" spans="1:14" ht="24.95" customHeight="1">
      <c r="A33" s="201">
        <v>23</v>
      </c>
      <c r="B33" s="91" t="s">
        <v>14</v>
      </c>
      <c r="C33" s="23">
        <f ca="1">1*'ДОХЛОКС (Бланк Заказа) '!K41</f>
        <v>0</v>
      </c>
      <c r="D33" s="13">
        <v>100</v>
      </c>
      <c r="E33" s="8">
        <v>9.6999999999999993</v>
      </c>
      <c r="F33" s="14">
        <v>10</v>
      </c>
      <c r="G33" s="8">
        <f t="shared" si="4"/>
        <v>0.30000000000000071</v>
      </c>
      <c r="H33" s="10">
        <f t="shared" si="5"/>
        <v>2.2329999999999999E-2</v>
      </c>
      <c r="I33" s="11">
        <v>385</v>
      </c>
      <c r="J33" s="12">
        <v>290</v>
      </c>
      <c r="K33" s="12">
        <v>200</v>
      </c>
      <c r="L33" s="96">
        <v>4620769131140</v>
      </c>
      <c r="M33" s="13">
        <f t="shared" si="6"/>
        <v>0</v>
      </c>
      <c r="N33" s="14">
        <f t="shared" si="7"/>
        <v>0</v>
      </c>
    </row>
    <row r="34" spans="1:14" ht="24.95" customHeight="1">
      <c r="A34" s="201">
        <v>24</v>
      </c>
      <c r="B34" s="91" t="s">
        <v>13</v>
      </c>
      <c r="C34" s="23">
        <f ca="1">1*'ДОХЛОКС (Бланк Заказа) '!K42</f>
        <v>0</v>
      </c>
      <c r="D34" s="13">
        <v>50</v>
      </c>
      <c r="E34" s="8">
        <v>9.6999999999999993</v>
      </c>
      <c r="F34" s="14">
        <v>10</v>
      </c>
      <c r="G34" s="8">
        <f t="shared" si="4"/>
        <v>0.30000000000000071</v>
      </c>
      <c r="H34" s="10">
        <f t="shared" si="5"/>
        <v>2.2329999999999999E-2</v>
      </c>
      <c r="I34" s="11">
        <v>385</v>
      </c>
      <c r="J34" s="12">
        <v>290</v>
      </c>
      <c r="K34" s="12">
        <v>200</v>
      </c>
      <c r="L34" s="96">
        <v>4620769131157</v>
      </c>
      <c r="M34" s="13">
        <f t="shared" si="6"/>
        <v>0</v>
      </c>
      <c r="N34" s="14">
        <f t="shared" si="7"/>
        <v>0</v>
      </c>
    </row>
    <row r="35" spans="1:14" ht="24.95" customHeight="1">
      <c r="A35" s="201">
        <v>25</v>
      </c>
      <c r="B35" s="91" t="s">
        <v>63</v>
      </c>
      <c r="C35" s="23">
        <f ca="1">1*'ДОХЛОКС (Бланк Заказа) '!K43</f>
        <v>0</v>
      </c>
      <c r="D35" s="13">
        <v>200</v>
      </c>
      <c r="E35" s="8">
        <v>5.4</v>
      </c>
      <c r="F35" s="14">
        <v>5.7</v>
      </c>
      <c r="G35" s="8">
        <f t="shared" si="4"/>
        <v>0.29999999999999982</v>
      </c>
      <c r="H35" s="10">
        <f t="shared" si="5"/>
        <v>2.4174000000000001E-2</v>
      </c>
      <c r="I35" s="11">
        <v>395</v>
      </c>
      <c r="J35" s="12">
        <v>255</v>
      </c>
      <c r="K35" s="12">
        <v>240</v>
      </c>
      <c r="L35" s="96" t="s">
        <v>60</v>
      </c>
      <c r="M35" s="13">
        <f t="shared" si="6"/>
        <v>0</v>
      </c>
      <c r="N35" s="14">
        <f t="shared" si="7"/>
        <v>0</v>
      </c>
    </row>
    <row r="36" spans="1:14" ht="15" customHeight="1">
      <c r="A36" s="30"/>
      <c r="B36" s="93"/>
      <c r="C36" s="31"/>
      <c r="D36" s="39" t="s">
        <v>53</v>
      </c>
      <c r="E36" s="39"/>
      <c r="F36" s="39"/>
      <c r="G36" s="39"/>
      <c r="H36" s="39"/>
      <c r="I36" s="39"/>
      <c r="J36" s="39"/>
      <c r="K36" s="39"/>
      <c r="L36" s="98"/>
      <c r="M36" s="39"/>
      <c r="N36" s="39"/>
    </row>
    <row r="37" spans="1:14" ht="24.95" customHeight="1">
      <c r="A37" s="203">
        <v>26</v>
      </c>
      <c r="B37" s="91" t="s">
        <v>122</v>
      </c>
      <c r="C37" s="23">
        <f ca="1">1*'ДОХЛОКС (Бланк Заказа) '!K46</f>
        <v>0</v>
      </c>
      <c r="D37" s="13">
        <v>200</v>
      </c>
      <c r="E37" s="8">
        <v>1.8</v>
      </c>
      <c r="F37" s="14">
        <v>2</v>
      </c>
      <c r="G37" s="8">
        <f>F37-E37</f>
        <v>0.19999999999999996</v>
      </c>
      <c r="H37" s="10">
        <f>(I37*J37*K37)/1000000000</f>
        <v>5.5999999999999999E-3</v>
      </c>
      <c r="I37" s="11">
        <v>200</v>
      </c>
      <c r="J37" s="12">
        <v>200</v>
      </c>
      <c r="K37" s="12">
        <v>140</v>
      </c>
      <c r="L37" s="96">
        <v>4607060892130</v>
      </c>
      <c r="M37" s="13">
        <f>SUM(H37*C37)</f>
        <v>0</v>
      </c>
      <c r="N37" s="14">
        <f>SUM(F37*C37)</f>
        <v>0</v>
      </c>
    </row>
    <row r="38" spans="1:14" ht="24.95" customHeight="1">
      <c r="A38" s="203">
        <v>27</v>
      </c>
      <c r="B38" s="91" t="s">
        <v>123</v>
      </c>
      <c r="C38" s="23">
        <f ca="1">1*'ДОХЛОКС (Бланк Заказа) '!K47</f>
        <v>0</v>
      </c>
      <c r="D38" s="13">
        <v>200</v>
      </c>
      <c r="E38" s="8">
        <v>1.8</v>
      </c>
      <c r="F38" s="14">
        <v>2</v>
      </c>
      <c r="G38" s="8">
        <f>F38-E38</f>
        <v>0.19999999999999996</v>
      </c>
      <c r="H38" s="10">
        <f>(I38*J38*K38)/1000000000</f>
        <v>5.5999999999999999E-3</v>
      </c>
      <c r="I38" s="11">
        <v>200</v>
      </c>
      <c r="J38" s="12">
        <v>200</v>
      </c>
      <c r="K38" s="12">
        <v>140</v>
      </c>
      <c r="L38" s="96">
        <v>4607060892604</v>
      </c>
      <c r="M38" s="13">
        <f>SUM(H38*C38)</f>
        <v>0</v>
      </c>
      <c r="N38" s="14">
        <f>SUM(F38*C38)</f>
        <v>0</v>
      </c>
    </row>
    <row r="39" spans="1:14" ht="15" customHeight="1">
      <c r="A39" s="30"/>
      <c r="B39" s="244"/>
      <c r="C39" s="31"/>
      <c r="D39" s="39" t="s">
        <v>53</v>
      </c>
      <c r="E39" s="39"/>
      <c r="F39" s="39"/>
      <c r="G39" s="39"/>
      <c r="H39" s="39"/>
      <c r="I39" s="39"/>
      <c r="J39" s="39"/>
      <c r="K39" s="39"/>
      <c r="L39" s="245"/>
      <c r="M39" s="39"/>
      <c r="N39" s="39"/>
    </row>
    <row r="40" spans="1:14" ht="48" customHeight="1">
      <c r="A40" s="201">
        <v>28</v>
      </c>
      <c r="B40" s="153" t="s">
        <v>104</v>
      </c>
      <c r="C40" s="23">
        <f ca="1">1*'ДОХЛОКС (Бланк Заказа) '!K50</f>
        <v>0</v>
      </c>
      <c r="D40" s="13">
        <v>96</v>
      </c>
      <c r="E40" s="8">
        <v>2.6</v>
      </c>
      <c r="F40" s="14">
        <v>3</v>
      </c>
      <c r="G40" s="8">
        <f>F40-E40</f>
        <v>0.39999999999999991</v>
      </c>
      <c r="H40" s="10">
        <f>(I40*J40*K40)/1000000000</f>
        <v>2.8842E-2</v>
      </c>
      <c r="I40" s="11">
        <v>506</v>
      </c>
      <c r="J40" s="12">
        <v>300</v>
      </c>
      <c r="K40" s="12">
        <v>190</v>
      </c>
      <c r="L40" s="90">
        <v>4620769131478</v>
      </c>
      <c r="M40" s="13">
        <f>SUM(H40*C40)</f>
        <v>0</v>
      </c>
      <c r="N40" s="14">
        <f>SUM(F40*C40)</f>
        <v>0</v>
      </c>
    </row>
    <row r="41" spans="1:14" ht="45.75" customHeight="1">
      <c r="A41" s="201">
        <v>29</v>
      </c>
      <c r="B41" s="154" t="s">
        <v>101</v>
      </c>
      <c r="C41" s="23">
        <f ca="1">1*'ДОХЛОКС (Бланк Заказа) '!K51</f>
        <v>0</v>
      </c>
      <c r="D41" s="13">
        <v>96</v>
      </c>
      <c r="E41" s="138">
        <v>2.6</v>
      </c>
      <c r="F41" s="139">
        <v>3</v>
      </c>
      <c r="G41" s="138">
        <f>F41-E41</f>
        <v>0.39999999999999991</v>
      </c>
      <c r="H41" s="140">
        <f>(I41*J41*K41)/1000000000</f>
        <v>2.8842E-2</v>
      </c>
      <c r="I41" s="82">
        <v>506</v>
      </c>
      <c r="J41" s="83">
        <v>300</v>
      </c>
      <c r="K41" s="83">
        <v>190</v>
      </c>
      <c r="L41" s="90">
        <v>4620769131485</v>
      </c>
      <c r="M41" s="13">
        <f>SUM(H41*C41)</f>
        <v>0</v>
      </c>
      <c r="N41" s="14">
        <f>SUM(F41*C41)</f>
        <v>0</v>
      </c>
    </row>
    <row r="42" spans="1:14" ht="15" customHeight="1">
      <c r="A42" s="30"/>
      <c r="B42" s="31"/>
      <c r="C42" s="31"/>
      <c r="D42" s="39"/>
      <c r="E42" s="39"/>
      <c r="F42" s="39"/>
      <c r="G42" s="39"/>
      <c r="H42" s="39"/>
      <c r="I42" s="39"/>
      <c r="J42" s="39"/>
      <c r="K42" s="39"/>
      <c r="L42" s="98"/>
      <c r="M42" s="78"/>
      <c r="N42" s="89"/>
    </row>
    <row r="43" spans="1:14" ht="21" thickBot="1">
      <c r="B43" s="17"/>
      <c r="C43" s="22"/>
      <c r="D43" s="18"/>
      <c r="E43" s="18"/>
      <c r="F43" s="18"/>
      <c r="G43" s="18"/>
      <c r="H43" s="19"/>
      <c r="I43" s="18"/>
      <c r="J43" s="18"/>
      <c r="K43" s="18"/>
      <c r="L43" s="99"/>
      <c r="M43" s="20"/>
      <c r="N43" s="240"/>
    </row>
    <row r="44" spans="1:14" ht="18.75" thickBot="1">
      <c r="B44" s="25" t="s">
        <v>32</v>
      </c>
      <c r="C44" s="44">
        <f>SUM(C10:C43)</f>
        <v>0</v>
      </c>
      <c r="L44" s="100" t="s">
        <v>16</v>
      </c>
      <c r="M44" s="77">
        <f>SUM(M10:M43)</f>
        <v>0</v>
      </c>
      <c r="N44" s="87">
        <f>SUM(N10:N43)</f>
        <v>0</v>
      </c>
    </row>
    <row r="45" spans="1:14" ht="24" customHeight="1">
      <c r="B45" s="370"/>
      <c r="C45" s="370"/>
      <c r="D45" s="370"/>
      <c r="E45" s="370"/>
      <c r="F45" s="370"/>
      <c r="G45" s="370"/>
      <c r="H45" s="370"/>
      <c r="I45" s="370"/>
      <c r="J45" s="370"/>
      <c r="K45" s="370"/>
      <c r="M45" s="365" t="s">
        <v>113</v>
      </c>
      <c r="N45" s="366"/>
    </row>
    <row r="46" spans="1:14" ht="15.75" thickBot="1">
      <c r="B46" s="367" t="s">
        <v>35</v>
      </c>
      <c r="C46" s="368"/>
      <c r="D46" s="368"/>
      <c r="E46" s="368"/>
      <c r="F46" s="368"/>
      <c r="G46" s="368"/>
      <c r="H46" s="368"/>
      <c r="I46" s="368"/>
      <c r="J46" s="368"/>
      <c r="K46" s="369"/>
      <c r="M46" s="365"/>
      <c r="N46" s="366"/>
    </row>
    <row r="47" spans="1:14" ht="22.5" thickTop="1" thickBot="1">
      <c r="M47" s="181">
        <f>M44+20%*M44</f>
        <v>0</v>
      </c>
      <c r="N47" s="181">
        <f>N44+10%*N44</f>
        <v>0</v>
      </c>
    </row>
    <row r="48" spans="1:14" ht="15.75" thickTop="1"/>
  </sheetData>
  <mergeCells count="5">
    <mergeCell ref="A7:N7"/>
    <mergeCell ref="I9:K9"/>
    <mergeCell ref="M45:N46"/>
    <mergeCell ref="B46:K46"/>
    <mergeCell ref="B45:K45"/>
  </mergeCells>
  <phoneticPr fontId="4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2018-10-12T10:09:29Z</cp:lastPrinted>
  <dcterms:created xsi:type="dcterms:W3CDTF">2006-09-28T05:33:49Z</dcterms:created>
  <dcterms:modified xsi:type="dcterms:W3CDTF">2019-09-25T12:16:56Z</dcterms:modified>
</cp:coreProperties>
</file>