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'!$A$1:$AC$67</definedName>
    <definedName name="_xlnm.Print_Area" localSheetId="1">'Обьем Вес '!$A$1:$O$60</definedName>
  </definedNames>
  <calcPr calcId="114210" iterateDelta="1E-4"/>
</workbook>
</file>

<file path=xl/calcChain.xml><?xml version="1.0" encoding="utf-8"?>
<calcChain xmlns="http://schemas.openxmlformats.org/spreadsheetml/2006/main">
  <c r="D16" i="2"/>
  <c r="O16"/>
  <c r="I16"/>
  <c r="N16"/>
  <c r="K23" i="1"/>
  <c r="D24" i="2"/>
  <c r="D15"/>
  <c r="O15"/>
  <c r="N15"/>
  <c r="K22" i="1"/>
  <c r="D43" i="2"/>
  <c r="O43"/>
  <c r="I43"/>
  <c r="N43"/>
  <c r="H43"/>
  <c r="K52" i="1"/>
  <c r="D44" i="2"/>
  <c r="O44"/>
  <c r="I44"/>
  <c r="N44"/>
  <c r="H44"/>
  <c r="K53" i="1"/>
  <c r="D10" i="2"/>
  <c r="O10"/>
  <c r="D18"/>
  <c r="O18"/>
  <c r="D11"/>
  <c r="O11"/>
  <c r="D12"/>
  <c r="O12"/>
  <c r="D13"/>
  <c r="O13"/>
  <c r="D14"/>
  <c r="O14"/>
  <c r="D17"/>
  <c r="O17"/>
  <c r="D19"/>
  <c r="O19"/>
  <c r="D20"/>
  <c r="O20"/>
  <c r="D21"/>
  <c r="O21"/>
  <c r="D22"/>
  <c r="O22"/>
  <c r="D23"/>
  <c r="O23"/>
  <c r="D25"/>
  <c r="O25"/>
  <c r="D26"/>
  <c r="O26"/>
  <c r="D28"/>
  <c r="O28"/>
  <c r="D29"/>
  <c r="O29"/>
  <c r="D30"/>
  <c r="O30"/>
  <c r="D31"/>
  <c r="O31"/>
  <c r="D32"/>
  <c r="O32"/>
  <c r="D33"/>
  <c r="O33"/>
  <c r="D34"/>
  <c r="O34"/>
  <c r="D35"/>
  <c r="O35"/>
  <c r="D36"/>
  <c r="O36"/>
  <c r="D37"/>
  <c r="O37"/>
  <c r="D38"/>
  <c r="O38"/>
  <c r="D39"/>
  <c r="O39"/>
  <c r="D41"/>
  <c r="O41"/>
  <c r="D42"/>
  <c r="O42"/>
  <c r="D45"/>
  <c r="O45"/>
  <c r="D46"/>
  <c r="O46"/>
  <c r="D47"/>
  <c r="O47"/>
  <c r="D48"/>
  <c r="O48"/>
  <c r="D49"/>
  <c r="O49"/>
  <c r="D50"/>
  <c r="O50"/>
  <c r="D51"/>
  <c r="O51"/>
  <c r="D52"/>
  <c r="O52"/>
  <c r="D53"/>
  <c r="O53"/>
  <c r="D54"/>
  <c r="O54"/>
  <c r="D55"/>
  <c r="O55"/>
  <c r="O24"/>
  <c r="O58"/>
  <c r="I10"/>
  <c r="N10"/>
  <c r="I18"/>
  <c r="N18"/>
  <c r="I11"/>
  <c r="N11"/>
  <c r="I12"/>
  <c r="N12"/>
  <c r="I13"/>
  <c r="N13"/>
  <c r="I14"/>
  <c r="N14"/>
  <c r="I17"/>
  <c r="N17"/>
  <c r="I19"/>
  <c r="N19"/>
  <c r="I20"/>
  <c r="N20"/>
  <c r="I21"/>
  <c r="N21"/>
  <c r="I22"/>
  <c r="N22"/>
  <c r="I23"/>
  <c r="N23"/>
  <c r="I25"/>
  <c r="N25"/>
  <c r="I26"/>
  <c r="N26"/>
  <c r="I28"/>
  <c r="N28"/>
  <c r="I29"/>
  <c r="N29"/>
  <c r="I30"/>
  <c r="N30"/>
  <c r="I31"/>
  <c r="N31"/>
  <c r="I32"/>
  <c r="N32"/>
  <c r="I33"/>
  <c r="N33"/>
  <c r="I34"/>
  <c r="N34"/>
  <c r="I35"/>
  <c r="N35"/>
  <c r="I36"/>
  <c r="N36"/>
  <c r="I37"/>
  <c r="N37"/>
  <c r="I38"/>
  <c r="N38"/>
  <c r="I39"/>
  <c r="N39"/>
  <c r="I41"/>
  <c r="N41"/>
  <c r="I42"/>
  <c r="N42"/>
  <c r="I45"/>
  <c r="N45"/>
  <c r="I46"/>
  <c r="N46"/>
  <c r="I47"/>
  <c r="N47"/>
  <c r="I48"/>
  <c r="N48"/>
  <c r="I49"/>
  <c r="N49"/>
  <c r="I50"/>
  <c r="N50"/>
  <c r="I51"/>
  <c r="N51"/>
  <c r="I52"/>
  <c r="N52"/>
  <c r="I53"/>
  <c r="N53"/>
  <c r="I54"/>
  <c r="N54"/>
  <c r="I55"/>
  <c r="N55"/>
  <c r="I24"/>
  <c r="N24"/>
  <c r="N58"/>
  <c r="K17" i="1"/>
  <c r="K25"/>
  <c r="K18"/>
  <c r="K19"/>
  <c r="K20"/>
  <c r="K21"/>
  <c r="K24"/>
  <c r="K26"/>
  <c r="K27"/>
  <c r="K28"/>
  <c r="K29"/>
  <c r="K30"/>
  <c r="K31"/>
  <c r="K32"/>
  <c r="K33"/>
  <c r="K34"/>
  <c r="K50"/>
  <c r="K51"/>
  <c r="K54"/>
  <c r="K55"/>
  <c r="K56"/>
  <c r="K57"/>
  <c r="K58"/>
  <c r="K59"/>
  <c r="K60"/>
  <c r="K61"/>
  <c r="K62"/>
  <c r="K63"/>
  <c r="K64"/>
  <c r="K65"/>
  <c r="K36"/>
  <c r="K37"/>
  <c r="K38"/>
  <c r="K39"/>
  <c r="K40"/>
  <c r="K41"/>
  <c r="K42"/>
  <c r="K43"/>
  <c r="K44"/>
  <c r="K45"/>
  <c r="K46"/>
  <c r="K47"/>
  <c r="K48"/>
  <c r="K66"/>
  <c r="D58" i="2"/>
  <c r="H10"/>
  <c r="H24"/>
  <c r="H32"/>
  <c r="H14"/>
  <c r="Y15" i="1"/>
  <c r="H55" i="2"/>
  <c r="H54"/>
  <c r="H52"/>
  <c r="H51"/>
  <c r="H50"/>
  <c r="H49"/>
  <c r="H48"/>
  <c r="H47"/>
  <c r="H46"/>
  <c r="H45"/>
  <c r="H42"/>
  <c r="H41"/>
  <c r="Y2" i="1"/>
  <c r="H33" i="2"/>
  <c r="H34"/>
  <c r="H35"/>
  <c r="H12"/>
  <c r="H13"/>
  <c r="H11"/>
  <c r="H22"/>
  <c r="H36"/>
  <c r="H29"/>
  <c r="H23"/>
  <c r="H21"/>
  <c r="H20"/>
  <c r="H25"/>
  <c r="H39"/>
  <c r="H38"/>
  <c r="H31"/>
  <c r="H30"/>
  <c r="H26"/>
  <c r="H19"/>
  <c r="H28"/>
  <c r="H37"/>
  <c r="N61"/>
  <c r="Y13" i="1"/>
  <c r="O61" i="2"/>
  <c r="Y3" i="1"/>
</calcChain>
</file>

<file path=xl/sharedStrings.xml><?xml version="1.0" encoding="utf-8"?>
<sst xmlns="http://schemas.openxmlformats.org/spreadsheetml/2006/main" count="277" uniqueCount="205">
  <si>
    <t>№ п/п</t>
  </si>
  <si>
    <t>30г</t>
  </si>
  <si>
    <t>1шт.</t>
  </si>
  <si>
    <t>Вес /          обьем         1шт.</t>
  </si>
  <si>
    <t>Торгова марка /                          краткое описание</t>
  </si>
  <si>
    <t>100 г</t>
  </si>
  <si>
    <t>200 г</t>
  </si>
  <si>
    <t>СУММА</t>
  </si>
  <si>
    <t>КРЫСИНАЯ СМЕРТЬ №1 (1Х50)   200г</t>
  </si>
  <si>
    <t>КРЫСИНАЯ СМЕРТЬ №1 (1Х100)  100г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</si>
  <si>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</si>
  <si>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</si>
  <si>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</si>
  <si>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</si>
  <si>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</si>
  <si>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</si>
  <si>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</si>
  <si>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</si>
  <si>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</si>
  <si>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</si>
  <si>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</si>
  <si>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</si>
  <si>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</si>
  <si>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</si>
  <si>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Клей «ALT» для отлова грызунов и насекомых,  (туба 135г)</t>
  </si>
  <si>
    <t>Количество коробок Всего:</t>
  </si>
  <si>
    <t>Ваш Заказ в кор.</t>
  </si>
  <si>
    <t xml:space="preserve">Машенька Серебряная мелок </t>
  </si>
  <si>
    <t>Машенька Серебряная мелок (20г)</t>
  </si>
  <si>
    <t>20г</t>
  </si>
  <si>
    <t xml:space="preserve">Клей «ALT» для отлова грызунов и насекомых  </t>
  </si>
  <si>
    <t xml:space="preserve">Брикет КРЫСИНАЯ СМЕРТЬ №1 тестовый в фильтр-пакетиках </t>
  </si>
  <si>
    <t xml:space="preserve">ОРИГИНАЛЬНАЯ ПРОДУКЦИЯ ЗАО ПО "ОБОРОНХИМ"  ОТ ЛЕТАЮЩИХ НАСЕКОМЫХ        </t>
  </si>
  <si>
    <t>МЫШИНАЯ СМЕРТЬ №1 (1Х100)  100г</t>
  </si>
  <si>
    <t>МЫШИНАЯ СМЕРТЬ №1 (1Х50)   200г</t>
  </si>
  <si>
    <t>1 шт.</t>
  </si>
  <si>
    <t xml:space="preserve"> клеевая ловушка от тараканов (домик)     ТМ ДОХС</t>
  </si>
  <si>
    <t>россыпь</t>
  </si>
  <si>
    <t xml:space="preserve"> Мышеловка 1 штуки (пластик)</t>
  </si>
  <si>
    <t>Мышеловка 1 шт. ZUBASTIK (пластик)</t>
  </si>
  <si>
    <t>СУММА ; руб.</t>
  </si>
  <si>
    <t>ВЕС  ; кг</t>
  </si>
  <si>
    <t>ОБЪЕМ; м.куб</t>
  </si>
  <si>
    <t>КОЛ-ВО кор.</t>
  </si>
  <si>
    <t xml:space="preserve">КЛЕЕВОЙ КАПКАН для грызунов Мышиная смерть №1  </t>
  </si>
  <si>
    <t>"ФУМИБАТ" "Оборонхим Гель"  от тараканов 1 шт.</t>
  </si>
  <si>
    <t>ЗЕРНО          МЫШИНАЯ СМЕРТЬ №1</t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</si>
  <si>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</si>
  <si>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t xml:space="preserve">"Гранулы от грызунов" СМЕРЬ ГРЫЗУНАМ №1 </t>
  </si>
  <si>
    <t>ГРАНУЛЫ от ГРЫЗУНОВ (1Х100)  100г</t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</si>
  <si>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</si>
  <si>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</si>
  <si>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t>Размеры гофротары              (длина х ширина х высота), мм</t>
  </si>
  <si>
    <t>60г</t>
  </si>
  <si>
    <t>80г</t>
  </si>
  <si>
    <t xml:space="preserve">NEW "DEADEX-ГЕЛЬ"                                    от тараканов  30г (1х48) </t>
  </si>
  <si>
    <t>135 г</t>
  </si>
  <si>
    <t>50 г</t>
  </si>
  <si>
    <t xml:space="preserve"> Клеевая ловушка от тараканов (домик)     ТМ ДОХС</t>
  </si>
  <si>
    <t>на обьем поправка  + 15-20 % на воздух между коробками и вес паллет</t>
  </si>
  <si>
    <t>"ФУМИБАТ" Контейнеры     от тараканов              PREMIUM</t>
  </si>
  <si>
    <t xml:space="preserve"> МУХОЛОВКА "ФУМИБАТ" </t>
  </si>
  <si>
    <t xml:space="preserve">Россия </t>
  </si>
  <si>
    <t xml:space="preserve"> МУХОЛОВКА "ТИГАРД" </t>
  </si>
  <si>
    <t>МУХОЛОВКА ФУМИБАТ (1Х200)</t>
  </si>
  <si>
    <t>МУХОЛОВКА ТИГАРД (1Х200)</t>
  </si>
  <si>
    <t xml:space="preserve">ООО"ДОХЛОКС" Гель от                 САДОВЫХ муравьев 1шт.  (1х48) </t>
  </si>
  <si>
    <t>ООО"ДОХЛОКС" Контейнеры от тараканов  6 шт.    (1х24)</t>
  </si>
  <si>
    <t xml:space="preserve">                                                                                                                                                                                                           подитог 3:</t>
  </si>
  <si>
    <t xml:space="preserve">Клей КРЫСИНАЯ СМЕРТЬ №1 для отлова грызунов </t>
  </si>
  <si>
    <t xml:space="preserve">Клей для отлова грызунов и насекомых,  (туба 135г) "КС №1" </t>
  </si>
  <si>
    <t>30 г</t>
  </si>
  <si>
    <t>ПАСТА КРЫСИНАЯ СМЕРТЬ №1</t>
  </si>
  <si>
    <t xml:space="preserve"> Средство родентицидное           "КРЫСИНАЯ СМЕРТЬ "  ТМ АЛЛИГАТОР</t>
  </si>
  <si>
    <t xml:space="preserve">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</si>
  <si>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t xml:space="preserve">4620769130068
</t>
  </si>
  <si>
    <t>Пластины  для уничтожения комаров ОБОРОНХИМ  длительного действия  без запаха (зеленые) (1х250)</t>
  </si>
  <si>
    <t>10шт.</t>
  </si>
  <si>
    <t xml:space="preserve">4620769130099
</t>
  </si>
  <si>
    <t>Пластины  для уничтожения комаров ОБОРОНХИМ    без запаха (желтые) (1х250)</t>
  </si>
  <si>
    <t xml:space="preserve">4620769130075
</t>
  </si>
  <si>
    <t>Пластины  для уничтожения комаров ОБОРОНХИМ   Универсальные (красные) (1х250)</t>
  </si>
  <si>
    <t>СПРЕЙ от комаров для всей семьи 100 мл</t>
  </si>
  <si>
    <t>100мл</t>
  </si>
  <si>
    <t>Средство инсектицидное "Жидкость от комаров"      (зеленый)</t>
  </si>
  <si>
    <t>30 мл             60 ночей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</si>
  <si>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</si>
  <si>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</si>
  <si>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</si>
  <si>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</si>
  <si>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ЭЛЕКТРОФУМИГАТОР нагревательное устройство к средствам уничтожения насекомых</t>
  </si>
  <si>
    <t>СПИРАЛИ ОТ КОМАРОВ БИОЗАЩИТА              ОБОРНОХИМ</t>
  </si>
  <si>
    <t>СПИРАЛИ ОТ КОМАРОВ  ОБОРОНХИМ (1Х60)</t>
  </si>
  <si>
    <t>СПИРАЛИ ОТ КОМАРОВ ФУМИБАТ  (1Х60)</t>
  </si>
  <si>
    <t xml:space="preserve">ООО " ДОХЛОКС"  КЛАССИЧЕСКИЙ              "Оборонхим Гель"   от  тараканов </t>
  </si>
  <si>
    <t xml:space="preserve">ООО " ДОХЛОКС"  КЛАССИЧЕСКИЙ              "Оборонхим Гель"   от муравьев 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</si>
  <si>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</si>
  <si>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</si>
  <si>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ЭЛЕКТРОФУМИГАТОР Универсальный с поворотной вилкой и индикатором (1х100)</t>
  </si>
  <si>
    <t xml:space="preserve"> ИНСЕКТИЦИДЫ №1       </t>
  </si>
  <si>
    <t>РОДЕНТИЦИДЫ №1</t>
  </si>
  <si>
    <t xml:space="preserve">  ТИГАРД  Гель от тараканов                        1 шт. 30г (1х48)</t>
  </si>
  <si>
    <t xml:space="preserve">NEW "DEADEX" ловушки                                6 шт. (1х36)     </t>
  </si>
  <si>
    <r>
      <t xml:space="preserve">Россия       наше </t>
    </r>
    <r>
      <rPr>
        <b/>
        <sz val="12"/>
        <color indexed="8"/>
        <rFont val="Arial"/>
        <family val="2"/>
        <charset val="204"/>
      </rPr>
      <t>производсство</t>
    </r>
  </si>
  <si>
    <t>Средство инсектицидное "ТИГАРД"   Гель для уничтожения тараканов 1шт.  30г (1х48)</t>
  </si>
  <si>
    <t xml:space="preserve">"DEADEX" - ТРОЙНАЯ ФОРМУЛА -ПОСЛЕДНИЙ УДАР   6 шт. ПЛАСТИК  </t>
  </si>
  <si>
    <t xml:space="preserve">"DEADEX" - ТРОЙНАЯ ФОРМУЛА морозоустойчивый  -30                   1шт.  30г 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</si>
  <si>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</si>
  <si>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</si>
  <si>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Пластины  для уничтожения комаров ОБОРОНХИМ зеленые</t>
  </si>
  <si>
    <t>Пластины  для уничтожения комаров ОБОРОНХИМ желтые</t>
  </si>
  <si>
    <t>Пластины  для уничтожения комаров ОБОРОНХИМ красные</t>
  </si>
  <si>
    <t>Пластины  для уничтожения комаров ОБОРОНХИМ зеленые- однотонные</t>
  </si>
  <si>
    <r>
      <t xml:space="preserve">Брикеты тестовые в фильтр-пакетиках </t>
    </r>
    <r>
      <rPr>
        <b/>
        <sz val="15"/>
        <color indexed="10"/>
        <rFont val="Arial"/>
        <family val="2"/>
        <charset val="204"/>
      </rPr>
      <t>Д,В,БРОМАДИОЛОН</t>
    </r>
  </si>
  <si>
    <r>
      <t xml:space="preserve">ПАСТА КРЫСИНАЯ СМЕРТЬ №1        </t>
    </r>
    <r>
      <rPr>
        <b/>
        <sz val="15"/>
        <color indexed="10"/>
        <rFont val="Arial"/>
        <family val="2"/>
        <charset val="204"/>
      </rPr>
      <t>Д,В,БРОМАДИОЛОН</t>
    </r>
  </si>
  <si>
    <t>Произво-дитель</t>
  </si>
  <si>
    <t>1уп.</t>
  </si>
  <si>
    <t xml:space="preserve">штук в гофре  </t>
  </si>
  <si>
    <r>
      <t xml:space="preserve">подитог 2: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</si>
  <si>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r>
      <t xml:space="preserve">подитог 1: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</si>
  <si>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t>Изображе-ние</t>
  </si>
  <si>
    <t xml:space="preserve">Оптовая  цена за шт. в рублях  </t>
  </si>
  <si>
    <r>
      <t>тел. (495) 120-75-91 МНОГОКАНАЛЬНЫЙ ;    Email:</t>
    </r>
    <r>
      <rPr>
        <u/>
        <sz val="20"/>
        <color indexed="12"/>
        <rFont val="Arial"/>
        <family val="2"/>
        <charset val="204"/>
      </rPr>
      <t xml:space="preserve"> oboronhim@oboronhim.ru </t>
    </r>
    <r>
      <rPr>
        <sz val="20"/>
        <color indexed="8"/>
        <rFont val="Arial"/>
        <family val="2"/>
        <charset val="204"/>
      </rPr>
      <t xml:space="preserve">                                                                                 ИТОГО :                   </t>
    </r>
  </si>
  <si>
    <t xml:space="preserve">  Гель от   тараканов  1шт. ТМ ДОХС                       </t>
  </si>
  <si>
    <t xml:space="preserve">  Гель от  муравьев  1шт. ТМ ДОХС                             </t>
  </si>
  <si>
    <t xml:space="preserve">  Гель от    САДОВЫХ муравьев  1шт. ТМ ДОХС                             </t>
  </si>
  <si>
    <t xml:space="preserve">Контейнеры  от тараканов                         6 шт.   ПЛАСТИК ТМ ДОХС      </t>
  </si>
  <si>
    <t xml:space="preserve">  Гель от тараканов    ФЛАКОН ТМ ДОХС      </t>
  </si>
  <si>
    <t>СПИРАЛИ ОТ КОМАРОВ и ДР.НАСЕКОМЫХ  ФУМИБАТ</t>
  </si>
  <si>
    <t>ООО"ДОХЛОКС"  Гель от тараканов       флакон 80г (1х40)</t>
  </si>
  <si>
    <t>10мл</t>
  </si>
  <si>
    <r>
      <t xml:space="preserve">2х компонентный КРЫСИНЫЙ   ДОХС </t>
    </r>
    <r>
      <rPr>
        <sz val="15"/>
        <color indexed="10"/>
        <rFont val="Arial"/>
        <family val="2"/>
        <charset val="204"/>
      </rPr>
      <t>Д,В,БРОМАДИОЛОН</t>
    </r>
  </si>
  <si>
    <t xml:space="preserve"> КРЫСИНЫЙ и МЫШИНЫЙ  ДОХС               2х компонентный 200г</t>
  </si>
  <si>
    <t xml:space="preserve">Средство от клопов и блох ФЛАКОН ТМ ДОХС      </t>
  </si>
  <si>
    <t>Средство от клопов и блох ФЛАКОН                      ТМ ДОХС      (1х100)</t>
  </si>
  <si>
    <t xml:space="preserve">РОДЕНТИЦИДНЫЕ СРЕДСТВА  КРЫСИНАЯ и МЫШИНАЯ СМЕРТЬ №1   </t>
  </si>
  <si>
    <r>
      <t xml:space="preserve">Россия наша ТМ  </t>
    </r>
    <r>
      <rPr>
        <sz val="12"/>
        <color indexed="8"/>
        <rFont val="Arial"/>
        <family val="2"/>
        <charset val="204"/>
      </rPr>
      <t>не наше производство</t>
    </r>
  </si>
  <si>
    <r>
      <t xml:space="preserve">Россия     </t>
    </r>
    <r>
      <rPr>
        <sz val="12"/>
        <color indexed="8"/>
        <rFont val="Arial"/>
        <family val="2"/>
        <charset val="204"/>
      </rPr>
      <t>не наше производство</t>
    </r>
  </si>
  <si>
    <t>Россия     не наше производство</t>
  </si>
  <si>
    <t>Россия наша ТМ  не наше производство</t>
  </si>
  <si>
    <t xml:space="preserve">Россия по нашему заказу </t>
  </si>
  <si>
    <t>в прайсе позиция 2</t>
  </si>
  <si>
    <t>БИОЗАЩИТА  АНТИВИРУС 2020</t>
  </si>
  <si>
    <t>Средство дезинфицирующее "АСЕПТИК АКВА"</t>
  </si>
  <si>
    <t>7шт.</t>
  </si>
  <si>
    <r>
      <t xml:space="preserve">       Антимоль</t>
    </r>
    <r>
      <rPr>
        <sz val="14"/>
        <color indexed="8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 xml:space="preserve"> в пакетиках               </t>
    </r>
    <r>
      <rPr>
        <sz val="10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>Лаванда</t>
    </r>
    <r>
      <rPr>
        <sz val="14"/>
        <color indexed="8"/>
        <rFont val="Arial"/>
        <family val="2"/>
        <charset val="204"/>
      </rPr>
      <t xml:space="preserve"> </t>
    </r>
  </si>
  <si>
    <t>Антимоль    в пакетиках                    Лаванда (1х84)</t>
  </si>
  <si>
    <t xml:space="preserve">       ДОХС гель                        с  от МУХ и ОС</t>
  </si>
  <si>
    <t>ДОХС гель  с  от МУХ и ОС  (1х48)</t>
  </si>
  <si>
    <t>СРЕДСТВА ОТ МУХ и ОС ; МОЛИ И КОМАРОВ</t>
  </si>
  <si>
    <t xml:space="preserve">                         Средство дезинфицирующее "АСЕПТИК АКВА" и                                                                                                             ПРОДУКЦИЯ ОТ  ТАРАКАНОВ И МУРАВЬЕВ ; КЛОПОВ И БЛОК</t>
  </si>
  <si>
    <r>
      <t xml:space="preserve">Для бесплантной доставки по Москве обязательное условие, заказ должен быть не менее чем на </t>
    </r>
    <r>
      <rPr>
        <b/>
        <sz val="24"/>
        <color indexed="12"/>
        <rFont val="Arial"/>
        <family val="2"/>
        <charset val="204"/>
      </rPr>
      <t xml:space="preserve">50 т.р. </t>
    </r>
  </si>
  <si>
    <t>ЗАКАЗЧИК:</t>
  </si>
  <si>
    <t xml:space="preserve">Большой контейнер  от тараканов и муравьев         1 шт.   ПЛАСТИК ТМ ДОХС      </t>
  </si>
  <si>
    <t>50г</t>
  </si>
  <si>
    <t>Оборонхим - контейнер Ср-во инсектицидное от тар.1 шт. ТМ ДОХС  (1х20)</t>
  </si>
  <si>
    <t xml:space="preserve">РАСЧЕТ </t>
  </si>
  <si>
    <t>75г</t>
  </si>
  <si>
    <t xml:space="preserve">  Гель от тараканов и муравьев                         ТУБА  ТМ ДОХС      </t>
  </si>
  <si>
    <t>ООО"ДОХЛОКС"  Гель от тараканов  и муравьев   туба 75г (1х24)</t>
  </si>
  <si>
    <t>2021г.</t>
  </si>
  <si>
    <t xml:space="preserve"> АСЕПТИК АКВА средство дезинфицирующее     30 мл (1х50)</t>
  </si>
  <si>
    <t>ДОХС  "Оборонхим-гель", средство от ТАРАКАНОВ 30г (1х48)</t>
  </si>
  <si>
    <t xml:space="preserve"> ДОХС  "Оборонхим-гель", средство от МУРАВЬЕВ 30г (1х48)</t>
  </si>
  <si>
    <t xml:space="preserve"> ДОХС  "Оборонхим-контейнер", ловушки  от ТАРАКАНОВ 6 шт. (1х24)</t>
  </si>
  <si>
    <t xml:space="preserve"> ДОХС  JUMBO  "Оборонхим-контейнер", ловушка 1 шт.  ТАРАКАНИЙ&amp;МУРАВЬИНЫЙ ДОХС (1х20)</t>
  </si>
  <si>
    <t>Наименование продукции в накладной</t>
  </si>
  <si>
    <t>ДОХС ФЛАКОН  "Оборонхим-гель", средство от ТАРАКАНОВ 80г (1х40)</t>
  </si>
  <si>
    <t>ДОХС СРЕДСТВО от КЛОПОВ и БЛОК  10мл (1х100)</t>
  </si>
  <si>
    <t xml:space="preserve">   ДОХС  ТУБА "Оборонхим-гель", средство от ТАРАКАНОВ и МУРАВЬЕВ 75г (1х24)</t>
  </si>
  <si>
    <t xml:space="preserve"> ТИГАРД  Гель для уничтожения ТАРАКАНОВ  30г (1х48)</t>
  </si>
  <si>
    <t>DEADEX СРЕДСТВО от ТАРАКАНОВ  ловушки 6 шт. (1х36)</t>
  </si>
  <si>
    <t>DEADEX Гель для уничтожения ТАРАКАНОВ 30г (1х48)</t>
  </si>
  <si>
    <t>ФУМИБАТ СРЕДСТВО от ТАРАКАНОВ "Оборонхим-контейнер"  ловушки 6 шт. (1х36)</t>
  </si>
  <si>
    <t>ФУМИБАТ  "Оборонхим-гель", средство от ТАРАКАНОВ  (1х48)</t>
  </si>
  <si>
    <t>ДОХС КЛЕЕЛОВ ЛИПКАЯ ПЛАСТИНА для отлова ТАРАКАНОВ и МУРАВЬЕВ (1х100)</t>
  </si>
  <si>
    <t>КРЫСИНАЯ&amp;МЫШИНАЯ СМЕРТЬ №1 КЛЕЕВАЯ ЛОВУШКА для отлова грызунов (1х125)</t>
  </si>
  <si>
    <t>МЕЛОК МАШЕНЬКА серебряная  20г (1х200)</t>
  </si>
  <si>
    <t xml:space="preserve"> КЛЕЙ «ALT» для отлова грызунов и насекомых, туба 135г (1х50)</t>
  </si>
  <si>
    <t>"КРЫСИНАЯ СМЕРТЬ №1" ГРАНУЛЫ от грызунов  100г (1х100)</t>
  </si>
  <si>
    <t xml:space="preserve">"МЫШИНАЯ СМЕРТЬ №1" ЗЕРНО 100г (1х100) </t>
  </si>
  <si>
    <t xml:space="preserve">"МЫШИНАЯ СМЕРТЬ №1" ЗЕРНО 200г (1х50) </t>
  </si>
  <si>
    <t xml:space="preserve"> ДОХС МЯГКИЕ БРИКЕТЫ 2х компонентный КРЫСИНЫЙ&amp;МЫШИНЫЙ ДОХС 200 г (1х50)</t>
  </si>
  <si>
    <t>АЛЛИГАТОР  МЯГКИЕ БРИКЕТЫ от КРЫС 200г (1х30)</t>
  </si>
  <si>
    <t xml:space="preserve"> "КРЫСИНАЯ СМЕРТЬ №1" ПАСТА для приготовления приманки 30г (1х48)</t>
  </si>
  <si>
    <t>"КРЫСИНАЯ СМЕРТЬ №1" КЛЕЙ  для отлова грызунов и насекомых, туба 135г (1х50)</t>
  </si>
  <si>
    <t xml:space="preserve"> "КРЫСИНАЯ СМЕРТЬ №1" ВОСКОВЫЕ БРИКЕТЫ 50г (1х120)        </t>
  </si>
  <si>
    <t>"КРЫСИНАЯ СМЕРТЬ №1"  МЯГКИЕ БРИКЕТЫ 100г (1х100)</t>
  </si>
  <si>
    <t>"КРЫСИНАЯ СМЕРТЬ №1"  МЯГКИЕ БРИКЕТЫ 200г (1х50)</t>
  </si>
  <si>
    <t>МЫШЕЛОВКА 1 шт. ZUBASTIK (пластик)  (1х200)</t>
  </si>
  <si>
    <t xml:space="preserve"> ФУМИБАТ  липкая лента от МУХ (1х200)</t>
  </si>
  <si>
    <t>ТИГАРД   липкая лента от МУХ и ПИЩЕВОЙ МОЛИ (1х200)</t>
  </si>
  <si>
    <t xml:space="preserve"> ДОХС гель от МУХ и ОС 30г (1х48)</t>
  </si>
  <si>
    <t xml:space="preserve"> АНТИМОЛЬ ЛАВАНДА  средство в пакетиках 7шт. (1х84)</t>
  </si>
  <si>
    <t>ОБОРОНХИМ ПЛАСТИНЫ  длительного действия  без запаха для уничтожения КОМАРОВ (зеленые) (1х250)</t>
  </si>
  <si>
    <t>ОБОРОНХИМ ПЛАСТИНЫ  без запаха для уничтожения КОМАРОВ (желтые) (1х250)</t>
  </si>
  <si>
    <t>ОБОРОНХИМ ПЛАСТИНЫ  универсальные для уничтожения КОМАРОВ (красные) (1х250)</t>
  </si>
  <si>
    <t>ОБОРОНХИМ ПЛАСТИНЫ  длительного действия для уничтожения КОМАРОВ (зеленые - однотонные) (1х250)</t>
  </si>
  <si>
    <t>ОБОРОНХИМ  СПРЕЙ-РЕПЕЛЛЕНТ от КОМАРОВ, КЛЕЩЕЙ, МОСКИТОВ, СЛЕПНЕЙ  (пластик) (1Х36)</t>
  </si>
  <si>
    <t xml:space="preserve">ОБОРОНХИМ ЖИДКОСТЬ ОТ КОМАРОВ БЕЗ ЗАПАХА   (цвет зеленый) (1х24)              </t>
  </si>
  <si>
    <t xml:space="preserve">ОБОРОНХИМ ЖИДКОСТЬ ОТ КОМАРОВ с двойным эффектом БЕЗ ЗАПАХА  (цвет желтый) (1х24)       </t>
  </si>
  <si>
    <t>ОБОРОНХИМ ЖИДКОСТЬ ОТ КОМАРОВ  универсальная  БЕЗ ЗАПАХА  (цвет красный) (1х24)</t>
  </si>
  <si>
    <t>ОБОРОНХИМ СПИРАЛИ от КОМАРОВ 10 шт. 80 часов (цвет спиралей зеленый) (1х60)</t>
  </si>
  <si>
    <t>ФУМИБАТ СПИРАЛИ от КОМАРОВ   10 шт. 80 часов (цвет спиралей красный) (1х60)</t>
  </si>
  <si>
    <t xml:space="preserve">  ДОХС  "Оборонхим-гель", средство от САДОВЫХ МУРАВЬЕВ 30г (1х48) 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</si>
</sst>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9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20"/>
      <color indexed="12"/>
      <name val="Arial"/>
      <family val="2"/>
      <charset val="204"/>
    </font>
    <font>
      <b/>
      <sz val="15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6"/>
      <color indexed="10"/>
      <name val="Calibri"/>
      <family val="2"/>
      <charset val="204"/>
    </font>
    <font>
      <sz val="28"/>
      <color indexed="8"/>
      <name val="Arial"/>
      <family val="2"/>
      <charset val="204"/>
    </font>
    <font>
      <sz val="18"/>
      <color indexed="12"/>
      <name val="Arial Cyr"/>
      <charset val="204"/>
    </font>
    <font>
      <b/>
      <sz val="18"/>
      <color indexed="8"/>
      <name val="Calibri"/>
      <family val="2"/>
      <charset val="204"/>
    </font>
    <font>
      <b/>
      <sz val="30"/>
      <color indexed="12"/>
      <name val="Arial"/>
      <family val="2"/>
      <charset val="204"/>
    </font>
    <font>
      <b/>
      <sz val="38"/>
      <color indexed="1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sz val="22"/>
      <color indexed="8"/>
      <name val="Arial"/>
      <family val="2"/>
      <charset val="204"/>
    </font>
    <font>
      <b/>
      <sz val="26"/>
      <color indexed="8"/>
      <name val="Arial"/>
      <family val="2"/>
      <charset val="204"/>
    </font>
    <font>
      <b/>
      <u/>
      <sz val="30"/>
      <color indexed="12"/>
      <name val="Arial"/>
      <family val="2"/>
      <charset val="204"/>
    </font>
    <font>
      <b/>
      <sz val="36"/>
      <color indexed="8"/>
      <name val="Arial"/>
      <family val="2"/>
      <charset val="204"/>
    </font>
    <font>
      <b/>
      <u/>
      <sz val="28"/>
      <color indexed="12"/>
      <name val="Arial"/>
      <family val="2"/>
      <charset val="204"/>
    </font>
    <font>
      <b/>
      <sz val="20"/>
      <color indexed="12"/>
      <name val="Calibri"/>
      <family val="2"/>
      <charset val="204"/>
    </font>
    <font>
      <sz val="20"/>
      <color indexed="8"/>
      <name val="Calibri"/>
      <family val="2"/>
      <charset val="204"/>
    </font>
    <font>
      <u/>
      <sz val="20"/>
      <color indexed="12"/>
      <name val="Arial"/>
      <family val="2"/>
      <charset val="204"/>
    </font>
    <font>
      <sz val="11"/>
      <color indexed="10"/>
      <name val="Calibri"/>
      <family val="2"/>
      <charset val="204"/>
    </font>
    <font>
      <sz val="48"/>
      <color indexed="10"/>
      <name val="Arial"/>
      <family val="2"/>
      <charset val="204"/>
    </font>
    <font>
      <sz val="24"/>
      <color indexed="10"/>
      <name val="Arial"/>
      <family val="2"/>
      <charset val="204"/>
    </font>
    <font>
      <sz val="9"/>
      <color indexed="10"/>
      <name val="Arial"/>
      <family val="2"/>
      <charset val="204"/>
    </font>
    <font>
      <sz val="15"/>
      <color indexed="10"/>
      <name val="Arial"/>
      <family val="2"/>
      <charset val="204"/>
    </font>
    <font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24"/>
      <color indexed="12"/>
      <name val="Arial"/>
      <family val="2"/>
      <charset val="204"/>
    </font>
    <font>
      <b/>
      <sz val="26"/>
      <color indexed="12"/>
      <name val="Arial"/>
      <family val="2"/>
      <charset val="204"/>
    </font>
    <font>
      <b/>
      <sz val="22"/>
      <color indexed="8"/>
      <name val="Arial"/>
      <family val="2"/>
      <charset val="204"/>
    </font>
    <font>
      <sz val="36"/>
      <color indexed="10"/>
      <name val="Arial"/>
      <family val="2"/>
      <charset val="204"/>
    </font>
    <font>
      <b/>
      <sz val="27"/>
      <color indexed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</fills>
  <borders count="6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48" fillId="2" borderId="1" applyFont="0" applyFill="0" applyBorder="0" applyAlignment="0" applyProtection="0"/>
  </cellStyleXfs>
  <cellXfs count="382">
    <xf numFmtId="0" fontId="0" fillId="0" borderId="0" xfId="0"/>
    <xf numFmtId="0" fontId="3" fillId="0" borderId="0" xfId="0" applyFont="1"/>
    <xf numFmtId="0" fontId="3" fillId="0" borderId="2" xfId="0" applyFont="1" applyFill="1" applyBorder="1"/>
    <xf numFmtId="0" fontId="3" fillId="0" borderId="0" xfId="0" applyNumberFormat="1" applyFont="1"/>
    <xf numFmtId="0" fontId="7" fillId="0" borderId="0" xfId="0" applyFont="1" applyFill="1"/>
    <xf numFmtId="0" fontId="13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19" fillId="0" borderId="0" xfId="0" applyFont="1"/>
    <xf numFmtId="0" fontId="21" fillId="0" borderId="0" xfId="0" applyFont="1" applyFill="1" applyBorder="1" applyAlignment="1"/>
    <xf numFmtId="0" fontId="21" fillId="3" borderId="2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1" fontId="21" fillId="3" borderId="2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" fillId="0" borderId="4" xfId="0" applyFont="1" applyFill="1" applyBorder="1"/>
    <xf numFmtId="0" fontId="3" fillId="0" borderId="5" xfId="0" applyFont="1" applyFill="1" applyBorder="1"/>
    <xf numFmtId="0" fontId="32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3" fillId="4" borderId="0" xfId="0" applyFont="1" applyFill="1"/>
    <xf numFmtId="0" fontId="3" fillId="0" borderId="6" xfId="0" applyFont="1" applyBorder="1"/>
    <xf numFmtId="0" fontId="3" fillId="0" borderId="0" xfId="0" applyFont="1" applyBorder="1"/>
    <xf numFmtId="0" fontId="3" fillId="0" borderId="7" xfId="0" applyFont="1" applyBorder="1"/>
    <xf numFmtId="0" fontId="3" fillId="0" borderId="0" xfId="0" applyFont="1" applyFill="1"/>
    <xf numFmtId="0" fontId="0" fillId="0" borderId="0" xfId="0" applyAlignment="1">
      <alignment horizontal="center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1" fontId="40" fillId="0" borderId="2" xfId="0" applyNumberFormat="1" applyFont="1" applyFill="1" applyBorder="1" applyAlignment="1">
      <alignment horizontal="center" vertical="center" wrapText="1"/>
    </xf>
    <xf numFmtId="1" fontId="40" fillId="0" borderId="2" xfId="0" applyNumberFormat="1" applyFont="1" applyFill="1" applyBorder="1" applyAlignment="1">
      <alignment horizontal="center" vertical="center"/>
    </xf>
    <xf numFmtId="1" fontId="41" fillId="5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41" fillId="0" borderId="0" xfId="0" applyFont="1"/>
    <xf numFmtId="3" fontId="41" fillId="0" borderId="2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0" fontId="3" fillId="5" borderId="0" xfId="0" applyFon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" fontId="51" fillId="0" borderId="5" xfId="0" applyNumberFormat="1" applyFont="1" applyFill="1" applyBorder="1" applyAlignment="1">
      <alignment horizontal="center" vertical="center" wrapText="1"/>
    </xf>
    <xf numFmtId="0" fontId="52" fillId="0" borderId="0" xfId="0" applyFont="1"/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7" fillId="0" borderId="9" xfId="0" applyFont="1" applyFill="1" applyBorder="1"/>
    <xf numFmtId="0" fontId="3" fillId="0" borderId="9" xfId="0" applyNumberFormat="1" applyFont="1" applyBorder="1"/>
    <xf numFmtId="1" fontId="51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57" fillId="0" borderId="0" xfId="0" applyFont="1"/>
    <xf numFmtId="0" fontId="57" fillId="6" borderId="1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3" fillId="0" borderId="11" xfId="0" applyFont="1" applyFill="1" applyBorder="1"/>
    <xf numFmtId="0" fontId="3" fillId="0" borderId="0" xfId="0" applyFont="1" applyFill="1" applyBorder="1"/>
    <xf numFmtId="0" fontId="24" fillId="0" borderId="2" xfId="0" applyFont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11" xfId="0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left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1" fontId="41" fillId="5" borderId="3" xfId="0" applyNumberFormat="1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" fontId="0" fillId="0" borderId="11" xfId="0" applyNumberFormat="1" applyFill="1" applyBorder="1" applyAlignment="1">
      <alignment horizontal="center" vertical="center" wrapText="1"/>
    </xf>
    <xf numFmtId="2" fontId="0" fillId="0" borderId="11" xfId="0" applyNumberFormat="1" applyFill="1" applyBorder="1" applyAlignment="1">
      <alignment horizontal="center" vertical="center" wrapText="1"/>
    </xf>
    <xf numFmtId="165" fontId="0" fillId="0" borderId="11" xfId="0" applyNumberFormat="1" applyFill="1" applyBorder="1" applyAlignment="1">
      <alignment horizontal="center" vertical="center" wrapText="1"/>
    </xf>
    <xf numFmtId="1" fontId="16" fillId="0" borderId="11" xfId="0" applyNumberFormat="1" applyFont="1" applyFill="1" applyBorder="1" applyAlignment="1">
      <alignment horizontal="center" vertical="center" wrapText="1"/>
    </xf>
    <xf numFmtId="1" fontId="16" fillId="0" borderId="11" xfId="0" applyNumberFormat="1" applyFont="1" applyFill="1" applyBorder="1" applyAlignment="1">
      <alignment horizontal="center" vertical="center"/>
    </xf>
    <xf numFmtId="3" fontId="41" fillId="0" borderId="11" xfId="0" applyNumberFormat="1" applyFon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0" fontId="13" fillId="0" borderId="5" xfId="0" applyFont="1" applyFill="1" applyBorder="1" applyAlignment="1">
      <alignment vertical="center" wrapText="1"/>
    </xf>
    <xf numFmtId="1" fontId="0" fillId="0" borderId="5" xfId="0" applyNumberFormat="1" applyFill="1" applyBorder="1" applyAlignment="1">
      <alignment horizontal="center" vertical="center" wrapText="1"/>
    </xf>
    <xf numFmtId="4" fontId="0" fillId="0" borderId="5" xfId="0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 wrapText="1"/>
    </xf>
    <xf numFmtId="165" fontId="0" fillId="0" borderId="5" xfId="0" applyNumberFormat="1" applyFill="1" applyBorder="1" applyAlignment="1">
      <alignment horizontal="center" vertical="center" wrapText="1"/>
    </xf>
    <xf numFmtId="1" fontId="16" fillId="0" borderId="5" xfId="0" applyNumberFormat="1" applyFont="1" applyFill="1" applyBorder="1" applyAlignment="1">
      <alignment horizontal="center" vertical="center" wrapText="1"/>
    </xf>
    <xf numFmtId="1" fontId="16" fillId="0" borderId="5" xfId="0" applyNumberFormat="1" applyFont="1" applyFill="1" applyBorder="1" applyAlignment="1">
      <alignment horizontal="center" vertical="center"/>
    </xf>
    <xf numFmtId="3" fontId="41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left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/>
    </xf>
    <xf numFmtId="165" fontId="2" fillId="0" borderId="11" xfId="0" applyNumberFormat="1" applyFont="1" applyFill="1" applyBorder="1" applyAlignment="1">
      <alignment horizontal="center" vertical="center" wrapText="1"/>
    </xf>
    <xf numFmtId="1" fontId="40" fillId="0" borderId="11" xfId="0" applyNumberFormat="1" applyFont="1" applyFill="1" applyBorder="1" applyAlignment="1">
      <alignment horizontal="center" vertical="center" wrapText="1"/>
    </xf>
    <xf numFmtId="1" fontId="40" fillId="0" borderId="11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58" fillId="6" borderId="12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 wrapText="1"/>
    </xf>
    <xf numFmtId="49" fontId="20" fillId="6" borderId="4" xfId="0" applyNumberFormat="1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/>
    </xf>
    <xf numFmtId="49" fontId="14" fillId="6" borderId="4" xfId="0" applyNumberFormat="1" applyFont="1" applyFill="1" applyBorder="1" applyAlignment="1">
      <alignment horizontal="center" vertical="center" wrapText="1"/>
    </xf>
    <xf numFmtId="49" fontId="43" fillId="6" borderId="4" xfId="0" applyNumberFormat="1" applyFont="1" applyFill="1" applyBorder="1" applyAlignment="1">
      <alignment horizontal="center" vertical="center" wrapText="1"/>
    </xf>
    <xf numFmtId="49" fontId="14" fillId="6" borderId="13" xfId="0" applyNumberFormat="1" applyFont="1" applyFill="1" applyBorder="1" applyAlignment="1">
      <alignment horizontal="center" vertical="center" wrapText="1"/>
    </xf>
    <xf numFmtId="0" fontId="57" fillId="6" borderId="10" xfId="0" applyFont="1" applyFill="1" applyBorder="1" applyAlignment="1">
      <alignment horizontal="center" vertical="center"/>
    </xf>
    <xf numFmtId="2" fontId="0" fillId="0" borderId="14" xfId="0" applyNumberFormat="1" applyFill="1" applyBorder="1" applyAlignment="1">
      <alignment horizontal="center" vertical="center"/>
    </xf>
    <xf numFmtId="0" fontId="57" fillId="6" borderId="15" xfId="0" applyFont="1" applyFill="1" applyBorder="1" applyAlignment="1">
      <alignment horizontal="center" vertical="center"/>
    </xf>
    <xf numFmtId="2" fontId="0" fillId="0" borderId="16" xfId="0" applyNumberFormat="1" applyFill="1" applyBorder="1" applyAlignment="1">
      <alignment horizontal="center" vertical="center"/>
    </xf>
    <xf numFmtId="0" fontId="57" fillId="6" borderId="17" xfId="0" applyFont="1" applyFill="1" applyBorder="1" applyAlignment="1">
      <alignment horizontal="center" vertical="center"/>
    </xf>
    <xf numFmtId="2" fontId="0" fillId="0" borderId="18" xfId="0" applyNumberFormat="1" applyFill="1" applyBorder="1" applyAlignment="1">
      <alignment horizontal="center" vertical="center"/>
    </xf>
    <xf numFmtId="0" fontId="57" fillId="6" borderId="15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1" fontId="41" fillId="5" borderId="5" xfId="0" applyNumberFormat="1" applyFont="1" applyFill="1" applyBorder="1" applyAlignment="1">
      <alignment horizontal="center" vertical="center"/>
    </xf>
    <xf numFmtId="0" fontId="57" fillId="6" borderId="1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4" fontId="0" fillId="0" borderId="3" xfId="0" applyNumberFormat="1" applyFill="1" applyBorder="1" applyAlignment="1">
      <alignment horizontal="center" vertical="center" wrapText="1"/>
    </xf>
    <xf numFmtId="2" fontId="0" fillId="0" borderId="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 wrapText="1"/>
    </xf>
    <xf numFmtId="1" fontId="16" fillId="0" borderId="3" xfId="0" applyNumberFormat="1" applyFont="1" applyFill="1" applyBorder="1" applyAlignment="1">
      <alignment horizontal="center" vertical="center" wrapText="1"/>
    </xf>
    <xf numFmtId="1" fontId="16" fillId="0" borderId="3" xfId="0" applyNumberFormat="1" applyFont="1" applyFill="1" applyBorder="1" applyAlignment="1">
      <alignment horizontal="center" vertical="center"/>
    </xf>
    <xf numFmtId="3" fontId="41" fillId="0" borderId="3" xfId="0" applyNumberFormat="1" applyFont="1" applyFill="1" applyBorder="1" applyAlignment="1">
      <alignment horizontal="center" vertical="center"/>
    </xf>
    <xf numFmtId="2" fontId="0" fillId="0" borderId="20" xfId="0" applyNumberForma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18" fillId="0" borderId="22" xfId="0" applyFont="1" applyBorder="1" applyAlignment="1">
      <alignment horizontal="left" vertical="center"/>
    </xf>
    <xf numFmtId="0" fontId="18" fillId="0" borderId="22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57" fillId="6" borderId="17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left" vertical="center"/>
    </xf>
    <xf numFmtId="0" fontId="44" fillId="0" borderId="22" xfId="0" applyFont="1" applyBorder="1" applyAlignment="1">
      <alignment horizontal="left" vertical="center"/>
    </xf>
    <xf numFmtId="0" fontId="18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18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39" fillId="0" borderId="9" xfId="0" applyFont="1" applyBorder="1" applyAlignment="1">
      <alignment horizontal="center" vertical="center"/>
    </xf>
    <xf numFmtId="0" fontId="57" fillId="0" borderId="0" xfId="0" applyFont="1" applyBorder="1"/>
    <xf numFmtId="0" fontId="0" fillId="0" borderId="0" xfId="0" applyBorder="1"/>
    <xf numFmtId="0" fontId="19" fillId="0" borderId="0" xfId="0" applyFont="1" applyBorder="1"/>
    <xf numFmtId="0" fontId="23" fillId="0" borderId="24" xfId="0" applyFont="1" applyBorder="1" applyAlignment="1">
      <alignment horizontal="center" vertical="center"/>
    </xf>
    <xf numFmtId="1" fontId="64" fillId="3" borderId="24" xfId="0" applyNumberFormat="1" applyFont="1" applyFill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64" fillId="3" borderId="24" xfId="0" applyFont="1" applyFill="1" applyBorder="1" applyAlignment="1">
      <alignment horizontal="center" vertical="center"/>
    </xf>
    <xf numFmtId="2" fontId="64" fillId="3" borderId="24" xfId="0" applyNumberFormat="1" applyFont="1" applyFill="1" applyBorder="1" applyAlignment="1">
      <alignment horizontal="center" vertical="center"/>
    </xf>
    <xf numFmtId="0" fontId="65" fillId="6" borderId="25" xfId="0" applyFont="1" applyFill="1" applyBorder="1" applyAlignment="1">
      <alignment horizontal="center"/>
    </xf>
    <xf numFmtId="164" fontId="66" fillId="0" borderId="26" xfId="0" applyNumberFormat="1" applyFont="1" applyFill="1" applyBorder="1" applyAlignment="1">
      <alignment horizontal="center" vertical="center"/>
    </xf>
    <xf numFmtId="164" fontId="66" fillId="0" borderId="2" xfId="0" applyNumberFormat="1" applyFont="1" applyFill="1" applyBorder="1" applyAlignment="1">
      <alignment horizontal="center" vertical="center"/>
    </xf>
    <xf numFmtId="164" fontId="66" fillId="0" borderId="3" xfId="0" applyNumberFormat="1" applyFont="1" applyFill="1" applyBorder="1" applyAlignment="1">
      <alignment horizontal="center" vertical="center"/>
    </xf>
    <xf numFmtId="164" fontId="66" fillId="0" borderId="5" xfId="0" applyNumberFormat="1" applyFont="1" applyFill="1" applyBorder="1" applyAlignment="1">
      <alignment horizontal="center" vertical="center"/>
    </xf>
    <xf numFmtId="164" fontId="66" fillId="0" borderId="27" xfId="0" applyNumberFormat="1" applyFont="1" applyFill="1" applyBorder="1" applyAlignment="1">
      <alignment horizontal="center" vertical="center"/>
    </xf>
    <xf numFmtId="164" fontId="66" fillId="0" borderId="28" xfId="0" applyNumberFormat="1" applyFont="1" applyFill="1" applyBorder="1" applyAlignment="1">
      <alignment horizontal="center" vertical="center"/>
    </xf>
    <xf numFmtId="164" fontId="66" fillId="0" borderId="4" xfId="0" applyNumberFormat="1" applyFont="1" applyFill="1" applyBorder="1" applyAlignment="1">
      <alignment horizontal="center" vertical="center"/>
    </xf>
    <xf numFmtId="164" fontId="66" fillId="0" borderId="11" xfId="0" applyNumberFormat="1" applyFont="1" applyFill="1" applyBorder="1" applyAlignment="1">
      <alignment horizontal="center" vertical="center"/>
    </xf>
    <xf numFmtId="0" fontId="67" fillId="0" borderId="4" xfId="0" applyNumberFormat="1" applyFont="1" applyFill="1" applyBorder="1" applyAlignment="1">
      <alignment horizontal="center" vertical="center"/>
    </xf>
    <xf numFmtId="0" fontId="67" fillId="0" borderId="11" xfId="0" applyNumberFormat="1" applyFont="1" applyFill="1" applyBorder="1" applyAlignment="1">
      <alignment horizontal="center" vertical="center"/>
    </xf>
    <xf numFmtId="0" fontId="67" fillId="0" borderId="2" xfId="0" applyNumberFormat="1" applyFont="1" applyFill="1" applyBorder="1" applyAlignment="1">
      <alignment horizontal="center" vertical="center"/>
    </xf>
    <xf numFmtId="0" fontId="67" fillId="0" borderId="3" xfId="0" applyNumberFormat="1" applyFont="1" applyFill="1" applyBorder="1" applyAlignment="1">
      <alignment horizontal="center" vertical="center"/>
    </xf>
    <xf numFmtId="0" fontId="67" fillId="0" borderId="5" xfId="0" applyNumberFormat="1" applyFont="1" applyFill="1" applyBorder="1" applyAlignment="1">
      <alignment horizontal="center" vertical="center"/>
    </xf>
    <xf numFmtId="0" fontId="67" fillId="0" borderId="2" xfId="0" applyNumberFormat="1" applyFont="1" applyFill="1" applyBorder="1" applyAlignment="1">
      <alignment horizontal="center" vertical="center" wrapText="1"/>
    </xf>
    <xf numFmtId="164" fontId="63" fillId="0" borderId="13" xfId="0" applyNumberFormat="1" applyFont="1" applyFill="1" applyBorder="1" applyAlignment="1">
      <alignment horizontal="center" vertical="center"/>
    </xf>
    <xf numFmtId="164" fontId="63" fillId="0" borderId="18" xfId="0" applyNumberFormat="1" applyFont="1" applyFill="1" applyBorder="1" applyAlignment="1">
      <alignment horizontal="center" vertical="center"/>
    </xf>
    <xf numFmtId="164" fontId="63" fillId="0" borderId="14" xfId="0" applyNumberFormat="1" applyFont="1" applyFill="1" applyBorder="1" applyAlignment="1">
      <alignment horizontal="center" vertical="center"/>
    </xf>
    <xf numFmtId="164" fontId="63" fillId="0" borderId="20" xfId="0" applyNumberFormat="1" applyFont="1" applyFill="1" applyBorder="1" applyAlignment="1">
      <alignment horizontal="center" vertical="center"/>
    </xf>
    <xf numFmtId="164" fontId="63" fillId="0" borderId="16" xfId="0" applyNumberFormat="1" applyFont="1" applyFill="1" applyBorder="1" applyAlignment="1">
      <alignment horizontal="center" vertical="center"/>
    </xf>
    <xf numFmtId="0" fontId="3" fillId="0" borderId="29" xfId="0" applyFont="1" applyFill="1" applyBorder="1"/>
    <xf numFmtId="1" fontId="51" fillId="0" borderId="4" xfId="0" applyNumberFormat="1" applyFont="1" applyFill="1" applyBorder="1" applyAlignment="1">
      <alignment horizontal="center" vertical="center" wrapText="1"/>
    </xf>
    <xf numFmtId="1" fontId="51" fillId="0" borderId="2" xfId="0" applyNumberFormat="1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1" fontId="32" fillId="0" borderId="5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69" fillId="0" borderId="4" xfId="0" applyNumberFormat="1" applyFont="1" applyFill="1" applyBorder="1" applyAlignment="1">
      <alignment horizontal="center" vertical="center" wrapText="1"/>
    </xf>
    <xf numFmtId="1" fontId="69" fillId="0" borderId="11" xfId="0" applyNumberFormat="1" applyFont="1" applyFill="1" applyBorder="1" applyAlignment="1">
      <alignment horizontal="center" vertical="center" wrapText="1"/>
    </xf>
    <xf numFmtId="1" fontId="69" fillId="0" borderId="3" xfId="0" applyNumberFormat="1" applyFont="1" applyFill="1" applyBorder="1" applyAlignment="1">
      <alignment horizontal="center" vertical="center" wrapText="1"/>
    </xf>
    <xf numFmtId="1" fontId="69" fillId="0" borderId="2" xfId="0" applyNumberFormat="1" applyFont="1" applyFill="1" applyBorder="1" applyAlignment="1">
      <alignment horizontal="center" vertical="center" wrapText="1"/>
    </xf>
    <xf numFmtId="0" fontId="70" fillId="0" borderId="19" xfId="0" applyFont="1" applyFill="1" applyBorder="1" applyAlignment="1">
      <alignment horizontal="center" vertical="center" wrapText="1"/>
    </xf>
    <xf numFmtId="0" fontId="70" fillId="0" borderId="30" xfId="0" applyFont="1" applyFill="1" applyBorder="1" applyAlignment="1">
      <alignment horizontal="center" vertical="center" wrapText="1"/>
    </xf>
    <xf numFmtId="0" fontId="70" fillId="0" borderId="31" xfId="0" applyFont="1" applyFill="1" applyBorder="1" applyAlignment="1">
      <alignment horizontal="center" vertical="center" wrapText="1"/>
    </xf>
    <xf numFmtId="0" fontId="70" fillId="0" borderId="12" xfId="0" applyFont="1" applyFill="1" applyBorder="1" applyAlignment="1">
      <alignment horizontal="center" vertical="center" wrapText="1"/>
    </xf>
    <xf numFmtId="0" fontId="70" fillId="0" borderId="15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17" xfId="0" applyFont="1" applyFill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2" fillId="0" borderId="4" xfId="0" applyFont="1" applyFill="1" applyBorder="1" applyAlignment="1">
      <alignment horizontal="center" vertical="center" wrapText="1"/>
    </xf>
    <xf numFmtId="0" fontId="72" fillId="0" borderId="5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2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 wrapText="1"/>
    </xf>
    <xf numFmtId="0" fontId="3" fillId="0" borderId="9" xfId="0" applyFont="1" applyFill="1" applyBorder="1"/>
    <xf numFmtId="0" fontId="3" fillId="0" borderId="32" xfId="0" applyFont="1" applyFill="1" applyBorder="1"/>
    <xf numFmtId="0" fontId="30" fillId="0" borderId="0" xfId="0" applyFont="1" applyFill="1" applyBorder="1" applyAlignment="1">
      <alignment horizontal="center" vertical="center" wrapText="1"/>
    </xf>
    <xf numFmtId="0" fontId="52" fillId="0" borderId="33" xfId="0" applyFont="1" applyBorder="1"/>
    <xf numFmtId="0" fontId="82" fillId="7" borderId="34" xfId="0" applyFont="1" applyFill="1" applyBorder="1"/>
    <xf numFmtId="0" fontId="82" fillId="7" borderId="35" xfId="0" applyFont="1" applyFill="1" applyBorder="1"/>
    <xf numFmtId="0" fontId="83" fillId="7" borderId="36" xfId="0" applyFont="1" applyFill="1" applyBorder="1" applyAlignment="1">
      <alignment horizontal="center" vertical="center" wrapText="1"/>
    </xf>
    <xf numFmtId="0" fontId="83" fillId="7" borderId="0" xfId="0" applyFont="1" applyFill="1" applyBorder="1" applyAlignment="1">
      <alignment horizontal="center" vertical="center" wrapText="1"/>
    </xf>
    <xf numFmtId="0" fontId="83" fillId="7" borderId="0" xfId="0" applyNumberFormat="1" applyFont="1" applyFill="1" applyBorder="1" applyAlignment="1">
      <alignment horizontal="center" vertical="center" wrapText="1"/>
    </xf>
    <xf numFmtId="0" fontId="53" fillId="0" borderId="4" xfId="0" applyFont="1" applyFill="1" applyBorder="1" applyAlignment="1">
      <alignment horizontal="center" vertical="center" wrapText="1"/>
    </xf>
    <xf numFmtId="0" fontId="36" fillId="0" borderId="13" xfId="0" applyNumberFormat="1" applyFont="1" applyFill="1" applyBorder="1" applyAlignment="1">
      <alignment horizontal="center" vertical="center" wrapText="1"/>
    </xf>
    <xf numFmtId="0" fontId="36" fillId="0" borderId="15" xfId="0" applyFont="1" applyFill="1" applyBorder="1" applyAlignment="1">
      <alignment horizontal="center" vertical="center" wrapText="1"/>
    </xf>
    <xf numFmtId="1" fontId="36" fillId="0" borderId="5" xfId="0" applyNumberFormat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164" fontId="36" fillId="0" borderId="5" xfId="0" applyNumberFormat="1" applyFont="1" applyFill="1" applyBorder="1" applyAlignment="1">
      <alignment horizontal="center" vertical="center" wrapText="1"/>
    </xf>
    <xf numFmtId="0" fontId="36" fillId="0" borderId="16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1" fontId="41" fillId="0" borderId="2" xfId="0" applyNumberFormat="1" applyFont="1" applyFill="1" applyBorder="1" applyAlignment="1">
      <alignment horizontal="center" vertical="center" wrapText="1"/>
    </xf>
    <xf numFmtId="1" fontId="41" fillId="0" borderId="3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85" fillId="0" borderId="2" xfId="0" applyFont="1" applyFill="1" applyBorder="1" applyAlignment="1">
      <alignment horizontal="center" vertical="center" wrapText="1"/>
    </xf>
    <xf numFmtId="0" fontId="85" fillId="0" borderId="5" xfId="0" applyFont="1" applyFill="1" applyBorder="1" applyAlignment="1">
      <alignment horizontal="center" vertical="center" wrapText="1"/>
    </xf>
    <xf numFmtId="0" fontId="85" fillId="0" borderId="4" xfId="0" applyFont="1" applyFill="1" applyBorder="1" applyAlignment="1">
      <alignment horizontal="center" vertical="center" wrapText="1"/>
    </xf>
    <xf numFmtId="0" fontId="85" fillId="0" borderId="26" xfId="0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center" vertical="center" wrapText="1"/>
    </xf>
    <xf numFmtId="0" fontId="57" fillId="6" borderId="19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" fillId="0" borderId="38" xfId="0" applyFont="1" applyFill="1" applyBorder="1"/>
    <xf numFmtId="0" fontId="3" fillId="0" borderId="39" xfId="0" applyFont="1" applyFill="1" applyBorder="1"/>
    <xf numFmtId="0" fontId="38" fillId="0" borderId="0" xfId="0" applyFont="1" applyFill="1" applyBorder="1" applyAlignment="1">
      <alignment horizontal="center" vertical="center"/>
    </xf>
    <xf numFmtId="0" fontId="3" fillId="0" borderId="40" xfId="0" applyFont="1" applyFill="1" applyBorder="1"/>
    <xf numFmtId="0" fontId="3" fillId="0" borderId="33" xfId="0" applyFont="1" applyBorder="1"/>
    <xf numFmtId="0" fontId="32" fillId="0" borderId="8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2" fillId="0" borderId="36" xfId="0" applyFont="1" applyFill="1" applyBorder="1" applyAlignment="1">
      <alignment horizontal="center" vertical="center" wrapText="1"/>
    </xf>
    <xf numFmtId="0" fontId="3" fillId="0" borderId="35" xfId="0" applyFont="1" applyBorder="1"/>
    <xf numFmtId="0" fontId="3" fillId="0" borderId="29" xfId="0" applyFont="1" applyBorder="1"/>
    <xf numFmtId="0" fontId="3" fillId="0" borderId="41" xfId="0" applyFont="1" applyBorder="1"/>
    <xf numFmtId="164" fontId="42" fillId="0" borderId="23" xfId="0" applyNumberFormat="1" applyFont="1" applyFill="1" applyBorder="1" applyAlignment="1">
      <alignment horizontal="center" vertical="center"/>
    </xf>
    <xf numFmtId="164" fontId="42" fillId="0" borderId="42" xfId="0" applyNumberFormat="1" applyFont="1" applyFill="1" applyBorder="1" applyAlignment="1">
      <alignment horizontal="center" vertical="center"/>
    </xf>
    <xf numFmtId="164" fontId="42" fillId="0" borderId="4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6" fillId="0" borderId="44" xfId="0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 wrapText="1"/>
    </xf>
    <xf numFmtId="0" fontId="46" fillId="0" borderId="41" xfId="0" applyFont="1" applyFill="1" applyBorder="1" applyAlignment="1">
      <alignment horizontal="center" vertical="center" wrapText="1"/>
    </xf>
    <xf numFmtId="164" fontId="91" fillId="0" borderId="3" xfId="0" applyNumberFormat="1" applyFont="1" applyFill="1" applyBorder="1" applyAlignment="1">
      <alignment horizontal="center" vertical="center"/>
    </xf>
    <xf numFmtId="1" fontId="51" fillId="0" borderId="3" xfId="0" applyNumberFormat="1" applyFont="1" applyFill="1" applyBorder="1" applyAlignment="1">
      <alignment horizontal="center" vertical="center"/>
    </xf>
    <xf numFmtId="1" fontId="51" fillId="0" borderId="5" xfId="0" applyNumberFormat="1" applyFont="1" applyFill="1" applyBorder="1" applyAlignment="1">
      <alignment horizontal="center" vertical="center"/>
    </xf>
    <xf numFmtId="0" fontId="70" fillId="0" borderId="45" xfId="0" applyFont="1" applyFill="1" applyBorder="1" applyAlignment="1">
      <alignment horizontal="center" vertical="center" wrapText="1"/>
    </xf>
    <xf numFmtId="1" fontId="51" fillId="0" borderId="11" xfId="0" applyNumberFormat="1" applyFont="1" applyFill="1" applyBorder="1" applyAlignment="1">
      <alignment horizontal="center" vertical="center" wrapText="1"/>
    </xf>
    <xf numFmtId="0" fontId="85" fillId="0" borderId="11" xfId="0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81" fillId="7" borderId="58" xfId="0" applyFont="1" applyFill="1" applyBorder="1" applyAlignment="1">
      <alignment horizontal="center"/>
    </xf>
    <xf numFmtId="0" fontId="80" fillId="7" borderId="7" xfId="0" applyFont="1" applyFill="1" applyBorder="1" applyAlignment="1">
      <alignment horizontal="center"/>
    </xf>
    <xf numFmtId="0" fontId="59" fillId="0" borderId="59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1" xfId="0" applyFont="1" applyFill="1" applyBorder="1" applyAlignment="1">
      <alignment horizontal="center" vertical="center" wrapText="1"/>
    </xf>
    <xf numFmtId="0" fontId="10" fillId="7" borderId="36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0" fontId="6" fillId="7" borderId="36" xfId="0" applyFont="1" applyFill="1" applyBorder="1" applyAlignment="1">
      <alignment horizontal="center" vertical="center" wrapText="1"/>
    </xf>
    <xf numFmtId="0" fontId="80" fillId="7" borderId="0" xfId="0" applyFont="1" applyFill="1" applyBorder="1" applyAlignment="1">
      <alignment horizontal="center"/>
    </xf>
    <xf numFmtId="0" fontId="80" fillId="7" borderId="35" xfId="0" applyFont="1" applyFill="1" applyBorder="1" applyAlignment="1">
      <alignment horizontal="center"/>
    </xf>
    <xf numFmtId="0" fontId="80" fillId="7" borderId="36" xfId="0" applyFont="1" applyFill="1" applyBorder="1" applyAlignment="1">
      <alignment horizontal="center"/>
    </xf>
    <xf numFmtId="0" fontId="8" fillId="0" borderId="26" xfId="0" applyNumberFormat="1" applyFont="1" applyFill="1" applyBorder="1" applyAlignment="1">
      <alignment horizontal="center" vertical="top" wrapText="1"/>
    </xf>
    <xf numFmtId="0" fontId="35" fillId="0" borderId="62" xfId="0" applyFont="1" applyFill="1" applyBorder="1" applyAlignment="1">
      <alignment horizontal="center" vertical="top" wrapText="1"/>
    </xf>
    <xf numFmtId="0" fontId="73" fillId="0" borderId="24" xfId="0" applyFont="1" applyFill="1" applyBorder="1" applyAlignment="1">
      <alignment horizontal="center" vertical="center" wrapText="1"/>
    </xf>
    <xf numFmtId="0" fontId="54" fillId="0" borderId="21" xfId="0" applyFont="1" applyFill="1" applyBorder="1" applyAlignment="1">
      <alignment horizontal="center" vertical="center" wrapText="1"/>
    </xf>
    <xf numFmtId="0" fontId="0" fillId="0" borderId="22" xfId="0" applyBorder="1"/>
    <xf numFmtId="0" fontId="3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164" fontId="74" fillId="0" borderId="24" xfId="0" applyNumberFormat="1" applyFont="1" applyFill="1" applyBorder="1" applyAlignment="1">
      <alignment horizontal="center" vertical="center" wrapText="1"/>
    </xf>
    <xf numFmtId="0" fontId="74" fillId="0" borderId="24" xfId="0" applyFont="1" applyFill="1" applyBorder="1" applyAlignment="1">
      <alignment horizontal="center" vertical="center" wrapText="1"/>
    </xf>
    <xf numFmtId="0" fontId="75" fillId="0" borderId="24" xfId="0" applyFont="1" applyFill="1" applyBorder="1" applyAlignment="1">
      <alignment horizontal="center" vertical="center" wrapText="1"/>
    </xf>
    <xf numFmtId="0" fontId="89" fillId="0" borderId="55" xfId="0" applyFont="1" applyFill="1" applyBorder="1" applyAlignment="1">
      <alignment horizontal="center" vertical="justify" wrapText="1"/>
    </xf>
    <xf numFmtId="0" fontId="56" fillId="0" borderId="56" xfId="0" applyFont="1" applyFill="1" applyBorder="1" applyAlignment="1">
      <alignment vertical="justify"/>
    </xf>
    <xf numFmtId="0" fontId="56" fillId="0" borderId="57" xfId="0" applyFont="1" applyFill="1" applyBorder="1" applyAlignment="1">
      <alignment vertical="justify"/>
    </xf>
    <xf numFmtId="2" fontId="75" fillId="0" borderId="24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73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88" fillId="0" borderId="21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88" fillId="0" borderId="23" xfId="0" applyFont="1" applyFill="1" applyBorder="1" applyAlignment="1">
      <alignment horizontal="center" vertical="center" wrapText="1"/>
    </xf>
    <xf numFmtId="0" fontId="54" fillId="0" borderId="36" xfId="0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 wrapText="1"/>
    </xf>
    <xf numFmtId="0" fontId="55" fillId="0" borderId="0" xfId="0" applyFont="1" applyBorder="1" applyAlignment="1"/>
    <xf numFmtId="0" fontId="55" fillId="0" borderId="35" xfId="0" applyFont="1" applyBorder="1" applyAlignment="1"/>
    <xf numFmtId="0" fontId="55" fillId="0" borderId="36" xfId="0" applyFont="1" applyBorder="1" applyAlignment="1"/>
    <xf numFmtId="0" fontId="32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46" fillId="0" borderId="44" xfId="0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 wrapText="1"/>
    </xf>
    <xf numFmtId="0" fontId="46" fillId="0" borderId="41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top" wrapText="1"/>
    </xf>
    <xf numFmtId="0" fontId="59" fillId="0" borderId="0" xfId="0" applyFont="1" applyFill="1" applyBorder="1" applyAlignment="1">
      <alignment horizontal="center" vertical="top" wrapText="1"/>
    </xf>
    <xf numFmtId="0" fontId="59" fillId="0" borderId="35" xfId="0" applyFont="1" applyFill="1" applyBorder="1" applyAlignment="1">
      <alignment horizontal="center" vertical="top" wrapText="1"/>
    </xf>
    <xf numFmtId="0" fontId="59" fillId="0" borderId="44" xfId="0" applyFont="1" applyFill="1" applyBorder="1" applyAlignment="1">
      <alignment horizontal="center" vertical="top" wrapText="1"/>
    </xf>
    <xf numFmtId="0" fontId="59" fillId="0" borderId="29" xfId="0" applyFont="1" applyFill="1" applyBorder="1" applyAlignment="1">
      <alignment horizontal="center" vertical="top" wrapText="1"/>
    </xf>
    <xf numFmtId="0" fontId="59" fillId="0" borderId="41" xfId="0" applyFont="1" applyFill="1" applyBorder="1" applyAlignment="1">
      <alignment horizontal="center" vertical="top" wrapText="1"/>
    </xf>
    <xf numFmtId="0" fontId="59" fillId="0" borderId="8" xfId="0" applyFont="1" applyFill="1" applyBorder="1" applyAlignment="1">
      <alignment horizontal="center" vertical="top" wrapText="1"/>
    </xf>
    <xf numFmtId="0" fontId="59" fillId="0" borderId="9" xfId="0" applyFont="1" applyFill="1" applyBorder="1" applyAlignment="1">
      <alignment horizontal="center" vertical="top" wrapText="1"/>
    </xf>
    <xf numFmtId="0" fontId="59" fillId="0" borderId="33" xfId="0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90" fillId="0" borderId="21" xfId="0" applyFont="1" applyFill="1" applyBorder="1" applyAlignment="1">
      <alignment horizontal="center" vertical="center" wrapText="1"/>
    </xf>
    <xf numFmtId="0" fontId="90" fillId="0" borderId="22" xfId="0" applyFont="1" applyFill="1" applyBorder="1" applyAlignment="1">
      <alignment horizontal="center" vertical="center" wrapText="1"/>
    </xf>
    <xf numFmtId="0" fontId="90" fillId="0" borderId="23" xfId="0" applyFont="1" applyFill="1" applyBorder="1" applyAlignment="1">
      <alignment horizontal="center" vertical="center" wrapText="1"/>
    </xf>
    <xf numFmtId="0" fontId="32" fillId="0" borderId="44" xfId="0" applyFont="1" applyFill="1" applyBorder="1" applyAlignment="1">
      <alignment horizontal="center" vertical="center" wrapText="1"/>
    </xf>
    <xf numFmtId="0" fontId="33" fillId="0" borderId="29" xfId="0" applyFont="1" applyFill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horizontal="right"/>
    </xf>
    <xf numFmtId="0" fontId="27" fillId="0" borderId="48" xfId="0" applyFont="1" applyFill="1" applyBorder="1" applyAlignment="1">
      <alignment horizontal="right"/>
    </xf>
    <xf numFmtId="0" fontId="27" fillId="0" borderId="49" xfId="0" applyFont="1" applyFill="1" applyBorder="1" applyAlignment="1">
      <alignment horizontal="right"/>
    </xf>
    <xf numFmtId="0" fontId="54" fillId="0" borderId="53" xfId="0" applyFont="1" applyFill="1" applyBorder="1" applyAlignment="1">
      <alignment horizontal="center" vertical="center" wrapText="1"/>
    </xf>
    <xf numFmtId="0" fontId="55" fillId="0" borderId="54" xfId="0" applyFont="1" applyFill="1" applyBorder="1" applyAlignment="1"/>
    <xf numFmtId="0" fontId="59" fillId="0" borderId="8" xfId="0" applyFont="1" applyFill="1" applyBorder="1" applyAlignment="1">
      <alignment horizontal="center" vertical="center" wrapText="1"/>
    </xf>
    <xf numFmtId="0" fontId="77" fillId="0" borderId="9" xfId="0" applyFont="1" applyFill="1" applyBorder="1" applyAlignment="1">
      <alignment horizontal="center" vertical="center" wrapText="1"/>
    </xf>
    <xf numFmtId="0" fontId="78" fillId="0" borderId="9" xfId="0" applyFont="1" applyBorder="1" applyAlignment="1">
      <alignment horizontal="center" vertical="center" wrapText="1"/>
    </xf>
    <xf numFmtId="0" fontId="78" fillId="0" borderId="33" xfId="0" applyFont="1" applyBorder="1" applyAlignment="1">
      <alignment horizontal="center" vertical="center" wrapText="1"/>
    </xf>
    <xf numFmtId="0" fontId="77" fillId="0" borderId="36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8" fillId="0" borderId="0" xfId="0" applyFont="1" applyBorder="1" applyAlignment="1">
      <alignment horizontal="center" vertical="center" wrapText="1"/>
    </xf>
    <xf numFmtId="0" fontId="78" fillId="0" borderId="35" xfId="0" applyFont="1" applyBorder="1" applyAlignment="1">
      <alignment horizontal="center" vertical="center" wrapText="1"/>
    </xf>
    <xf numFmtId="0" fontId="78" fillId="0" borderId="36" xfId="0" applyFont="1" applyBorder="1" applyAlignment="1">
      <alignment horizontal="center" vertical="center" wrapText="1"/>
    </xf>
    <xf numFmtId="0" fontId="78" fillId="0" borderId="44" xfId="0" applyFont="1" applyBorder="1" applyAlignment="1">
      <alignment horizontal="center" vertical="center" wrapText="1"/>
    </xf>
    <xf numFmtId="0" fontId="78" fillId="0" borderId="29" xfId="0" applyFont="1" applyBorder="1" applyAlignment="1">
      <alignment horizontal="center" vertical="center" wrapText="1"/>
    </xf>
    <xf numFmtId="0" fontId="78" fillId="0" borderId="41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32" fillId="0" borderId="36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54" fillId="0" borderId="54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" fontId="32" fillId="0" borderId="0" xfId="0" applyNumberFormat="1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78" fillId="0" borderId="50" xfId="0" applyFont="1" applyFill="1" applyBorder="1" applyAlignment="1">
      <alignment horizontal="center" vertical="center" wrapText="1"/>
    </xf>
    <xf numFmtId="0" fontId="78" fillId="0" borderId="51" xfId="0" applyFont="1" applyFill="1" applyBorder="1" applyAlignment="1">
      <alignment horizontal="center" vertical="center" wrapText="1"/>
    </xf>
    <xf numFmtId="0" fontId="78" fillId="0" borderId="44" xfId="0" applyFont="1" applyFill="1" applyBorder="1" applyAlignment="1">
      <alignment horizontal="center" vertical="center" wrapText="1"/>
    </xf>
    <xf numFmtId="0" fontId="78" fillId="0" borderId="29" xfId="0" applyFont="1" applyFill="1" applyBorder="1" applyAlignment="1">
      <alignment horizontal="center" vertical="center" wrapText="1"/>
    </xf>
    <xf numFmtId="0" fontId="78" fillId="0" borderId="52" xfId="0" applyFont="1" applyFill="1" applyBorder="1" applyAlignment="1">
      <alignment horizontal="center" vertical="center" wrapText="1"/>
    </xf>
    <xf numFmtId="0" fontId="32" fillId="0" borderId="47" xfId="0" applyFont="1" applyFill="1" applyBorder="1" applyAlignment="1">
      <alignment horizontal="right" vertical="center" wrapText="1"/>
    </xf>
    <xf numFmtId="0" fontId="27" fillId="0" borderId="48" xfId="0" applyFont="1" applyBorder="1" applyAlignment="1">
      <alignment horizontal="right"/>
    </xf>
    <xf numFmtId="0" fontId="27" fillId="0" borderId="49" xfId="0" applyFont="1" applyBorder="1" applyAlignment="1">
      <alignment horizontal="right"/>
    </xf>
    <xf numFmtId="164" fontId="76" fillId="0" borderId="20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49" fontId="15" fillId="6" borderId="4" xfId="0" applyNumberFormat="1" applyFont="1" applyFill="1" applyBorder="1" applyAlignment="1">
      <alignment horizontal="center" vertical="center" wrapText="1"/>
    </xf>
    <xf numFmtId="0" fontId="17" fillId="3" borderId="63" xfId="0" applyFont="1" applyFill="1" applyBorder="1" applyAlignment="1">
      <alignment horizontal="center" wrapText="1"/>
    </xf>
    <xf numFmtId="0" fontId="17" fillId="3" borderId="64" xfId="0" applyFont="1" applyFill="1" applyBorder="1" applyAlignment="1">
      <alignment horizontal="center" wrapText="1"/>
    </xf>
    <xf numFmtId="0" fontId="17" fillId="3" borderId="65" xfId="0" applyFont="1" applyFill="1" applyBorder="1" applyAlignment="1">
      <alignment horizontal="center" wrapText="1"/>
    </xf>
    <xf numFmtId="0" fontId="17" fillId="3" borderId="66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18" Type="http://schemas.openxmlformats.org/officeDocument/2006/relationships/image" Target="../media/image93.jpeg"/><Relationship Id="rId26" Type="http://schemas.openxmlformats.org/officeDocument/2006/relationships/image" Target="../media/image101.jpeg"/><Relationship Id="rId39" Type="http://schemas.openxmlformats.org/officeDocument/2006/relationships/image" Target="../media/image114.jpeg"/><Relationship Id="rId3" Type="http://schemas.openxmlformats.org/officeDocument/2006/relationships/image" Target="../media/image78.jpeg"/><Relationship Id="rId21" Type="http://schemas.openxmlformats.org/officeDocument/2006/relationships/image" Target="../media/image96.jpeg"/><Relationship Id="rId34" Type="http://schemas.openxmlformats.org/officeDocument/2006/relationships/image" Target="../media/image109.jpeg"/><Relationship Id="rId42" Type="http://schemas.openxmlformats.org/officeDocument/2006/relationships/image" Target="../media/image117.jpe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17" Type="http://schemas.openxmlformats.org/officeDocument/2006/relationships/image" Target="../media/image92.jpeg"/><Relationship Id="rId25" Type="http://schemas.openxmlformats.org/officeDocument/2006/relationships/image" Target="../media/image100.jpeg"/><Relationship Id="rId33" Type="http://schemas.openxmlformats.org/officeDocument/2006/relationships/image" Target="../media/image108.jpeg"/><Relationship Id="rId38" Type="http://schemas.openxmlformats.org/officeDocument/2006/relationships/image" Target="../media/image113.jpeg"/><Relationship Id="rId2" Type="http://schemas.openxmlformats.org/officeDocument/2006/relationships/image" Target="../media/image77.jpeg"/><Relationship Id="rId16" Type="http://schemas.openxmlformats.org/officeDocument/2006/relationships/image" Target="../media/image91.jpeg"/><Relationship Id="rId20" Type="http://schemas.openxmlformats.org/officeDocument/2006/relationships/image" Target="../media/image95.jpeg"/><Relationship Id="rId29" Type="http://schemas.openxmlformats.org/officeDocument/2006/relationships/image" Target="../media/image104.jpeg"/><Relationship Id="rId41" Type="http://schemas.openxmlformats.org/officeDocument/2006/relationships/image" Target="../media/image116.jpeg"/><Relationship Id="rId1" Type="http://schemas.openxmlformats.org/officeDocument/2006/relationships/image" Target="../media/image76.wmf"/><Relationship Id="rId6" Type="http://schemas.openxmlformats.org/officeDocument/2006/relationships/image" Target="../media/image81.png"/><Relationship Id="rId11" Type="http://schemas.openxmlformats.org/officeDocument/2006/relationships/image" Target="../media/image86.jpeg"/><Relationship Id="rId24" Type="http://schemas.openxmlformats.org/officeDocument/2006/relationships/image" Target="../media/image99.jpeg"/><Relationship Id="rId32" Type="http://schemas.openxmlformats.org/officeDocument/2006/relationships/image" Target="../media/image107.jpeg"/><Relationship Id="rId37" Type="http://schemas.openxmlformats.org/officeDocument/2006/relationships/image" Target="../media/image112.jpeg"/><Relationship Id="rId40" Type="http://schemas.openxmlformats.org/officeDocument/2006/relationships/image" Target="../media/image115.jpeg"/><Relationship Id="rId45" Type="http://schemas.openxmlformats.org/officeDocument/2006/relationships/image" Target="../media/image120.jpeg"/><Relationship Id="rId5" Type="http://schemas.openxmlformats.org/officeDocument/2006/relationships/image" Target="../media/image80.jpeg"/><Relationship Id="rId15" Type="http://schemas.openxmlformats.org/officeDocument/2006/relationships/image" Target="../media/image90.jpeg"/><Relationship Id="rId23" Type="http://schemas.openxmlformats.org/officeDocument/2006/relationships/image" Target="../media/image98.jpeg"/><Relationship Id="rId28" Type="http://schemas.openxmlformats.org/officeDocument/2006/relationships/image" Target="../media/image103.jpeg"/><Relationship Id="rId36" Type="http://schemas.openxmlformats.org/officeDocument/2006/relationships/image" Target="../media/image111.jpeg"/><Relationship Id="rId10" Type="http://schemas.openxmlformats.org/officeDocument/2006/relationships/image" Target="../media/image85.jpeg"/><Relationship Id="rId19" Type="http://schemas.openxmlformats.org/officeDocument/2006/relationships/image" Target="../media/image94.jpeg"/><Relationship Id="rId31" Type="http://schemas.openxmlformats.org/officeDocument/2006/relationships/image" Target="../media/image106.jpeg"/><Relationship Id="rId44" Type="http://schemas.openxmlformats.org/officeDocument/2006/relationships/image" Target="../media/image119.jpeg"/><Relationship Id="rId4" Type="http://schemas.openxmlformats.org/officeDocument/2006/relationships/image" Target="../media/image79.jpe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Relationship Id="rId22" Type="http://schemas.openxmlformats.org/officeDocument/2006/relationships/image" Target="../media/image97.jpeg"/><Relationship Id="rId27" Type="http://schemas.openxmlformats.org/officeDocument/2006/relationships/image" Target="../media/image102.jpeg"/><Relationship Id="rId30" Type="http://schemas.openxmlformats.org/officeDocument/2006/relationships/image" Target="../media/image105.jpeg"/><Relationship Id="rId35" Type="http://schemas.openxmlformats.org/officeDocument/2006/relationships/image" Target="../media/image110.jpeg"/><Relationship Id="rId43" Type="http://schemas.openxmlformats.org/officeDocument/2006/relationships/image" Target="../media/image1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28</xdr:row>
      <xdr:rowOff>0</xdr:rowOff>
    </xdr:from>
    <xdr:to>
      <xdr:col>7</xdr:col>
      <xdr:colOff>590550</xdr:colOff>
      <xdr:row>28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2017395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25</xdr:row>
      <xdr:rowOff>209550</xdr:rowOff>
    </xdr:from>
    <xdr:to>
      <xdr:col>7</xdr:col>
      <xdr:colOff>1343025</xdr:colOff>
      <xdr:row>25</xdr:row>
      <xdr:rowOff>800100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53700" y="1756410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26</xdr:row>
      <xdr:rowOff>66675</xdr:rowOff>
    </xdr:from>
    <xdr:to>
      <xdr:col>7</xdr:col>
      <xdr:colOff>1181100</xdr:colOff>
      <xdr:row>27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0" y="1837372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27</xdr:row>
      <xdr:rowOff>152400</xdr:rowOff>
    </xdr:from>
    <xdr:to>
      <xdr:col>7</xdr:col>
      <xdr:colOff>1371600</xdr:colOff>
      <xdr:row>27</xdr:row>
      <xdr:rowOff>866775</xdr:rowOff>
    </xdr:to>
    <xdr:pic>
      <xdr:nvPicPr>
        <xdr:cNvPr id="1028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06075" y="19392900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30</xdr:row>
      <xdr:rowOff>0</xdr:rowOff>
    </xdr:from>
    <xdr:to>
      <xdr:col>7</xdr:col>
      <xdr:colOff>800100</xdr:colOff>
      <xdr:row>30</xdr:row>
      <xdr:rowOff>0</xdr:rowOff>
    </xdr:to>
    <xdr:pic>
      <xdr:nvPicPr>
        <xdr:cNvPr id="1029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782300" y="220122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33</xdr:row>
      <xdr:rowOff>0</xdr:rowOff>
    </xdr:from>
    <xdr:to>
      <xdr:col>7</xdr:col>
      <xdr:colOff>590550</xdr:colOff>
      <xdr:row>33</xdr:row>
      <xdr:rowOff>0</xdr:rowOff>
    </xdr:to>
    <xdr:pic>
      <xdr:nvPicPr>
        <xdr:cNvPr id="1030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251555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9</xdr:row>
      <xdr:rowOff>19050</xdr:rowOff>
    </xdr:from>
    <xdr:to>
      <xdr:col>3</xdr:col>
      <xdr:colOff>38100</xdr:colOff>
      <xdr:row>12</xdr:row>
      <xdr:rowOff>657225</xdr:rowOff>
    </xdr:to>
    <xdr:pic>
      <xdr:nvPicPr>
        <xdr:cNvPr id="1031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05050" y="2495550"/>
          <a:ext cx="21240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9</xdr:row>
      <xdr:rowOff>0</xdr:rowOff>
    </xdr:from>
    <xdr:to>
      <xdr:col>4</xdr:col>
      <xdr:colOff>1019175</xdr:colOff>
      <xdr:row>12</xdr:row>
      <xdr:rowOff>676275</xdr:rowOff>
    </xdr:to>
    <xdr:pic>
      <xdr:nvPicPr>
        <xdr:cNvPr id="1032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57700" y="2476500"/>
          <a:ext cx="21431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723900</xdr:colOff>
      <xdr:row>9</xdr:row>
      <xdr:rowOff>38100</xdr:rowOff>
    </xdr:from>
    <xdr:to>
      <xdr:col>10</xdr:col>
      <xdr:colOff>133350</xdr:colOff>
      <xdr:row>12</xdr:row>
      <xdr:rowOff>657225</xdr:rowOff>
    </xdr:to>
    <xdr:pic>
      <xdr:nvPicPr>
        <xdr:cNvPr id="1033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611100" y="2514600"/>
          <a:ext cx="22383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276225</xdr:colOff>
      <xdr:row>9</xdr:row>
      <xdr:rowOff>38100</xdr:rowOff>
    </xdr:from>
    <xdr:to>
      <xdr:col>10</xdr:col>
      <xdr:colOff>2400300</xdr:colOff>
      <xdr:row>12</xdr:row>
      <xdr:rowOff>638175</xdr:rowOff>
    </xdr:to>
    <xdr:pic>
      <xdr:nvPicPr>
        <xdr:cNvPr id="1034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992350" y="2514600"/>
          <a:ext cx="21240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304800</xdr:colOff>
      <xdr:row>65</xdr:row>
      <xdr:rowOff>0</xdr:rowOff>
    </xdr:from>
    <xdr:to>
      <xdr:col>7</xdr:col>
      <xdr:colOff>952500</xdr:colOff>
      <xdr:row>65</xdr:row>
      <xdr:rowOff>0</xdr:rowOff>
    </xdr:to>
    <xdr:pic>
      <xdr:nvPicPr>
        <xdr:cNvPr id="1035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687050" y="5932170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285750</xdr:colOff>
      <xdr:row>65</xdr:row>
      <xdr:rowOff>0</xdr:rowOff>
    </xdr:from>
    <xdr:to>
      <xdr:col>7</xdr:col>
      <xdr:colOff>952500</xdr:colOff>
      <xdr:row>65</xdr:row>
      <xdr:rowOff>0</xdr:rowOff>
    </xdr:to>
    <xdr:pic>
      <xdr:nvPicPr>
        <xdr:cNvPr id="1036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68000" y="593217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238125</xdr:colOff>
      <xdr:row>65</xdr:row>
      <xdr:rowOff>0</xdr:rowOff>
    </xdr:from>
    <xdr:to>
      <xdr:col>7</xdr:col>
      <xdr:colOff>1143000</xdr:colOff>
      <xdr:row>65</xdr:row>
      <xdr:rowOff>0</xdr:rowOff>
    </xdr:to>
    <xdr:pic>
      <xdr:nvPicPr>
        <xdr:cNvPr id="1037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20375" y="59321700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65</xdr:row>
      <xdr:rowOff>0</xdr:rowOff>
    </xdr:from>
    <xdr:to>
      <xdr:col>7</xdr:col>
      <xdr:colOff>485775</xdr:colOff>
      <xdr:row>65</xdr:row>
      <xdr:rowOff>0</xdr:rowOff>
    </xdr:to>
    <xdr:pic>
      <xdr:nvPicPr>
        <xdr:cNvPr id="1038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506075" y="5932170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65</xdr:row>
      <xdr:rowOff>0</xdr:rowOff>
    </xdr:from>
    <xdr:to>
      <xdr:col>7</xdr:col>
      <xdr:colOff>495300</xdr:colOff>
      <xdr:row>65</xdr:row>
      <xdr:rowOff>0</xdr:rowOff>
    </xdr:to>
    <xdr:pic>
      <xdr:nvPicPr>
        <xdr:cNvPr id="1039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534650" y="593217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65</xdr:row>
      <xdr:rowOff>0</xdr:rowOff>
    </xdr:from>
    <xdr:to>
      <xdr:col>7</xdr:col>
      <xdr:colOff>523875</xdr:colOff>
      <xdr:row>65</xdr:row>
      <xdr:rowOff>0</xdr:rowOff>
    </xdr:to>
    <xdr:pic>
      <xdr:nvPicPr>
        <xdr:cNvPr id="1040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477500" y="59321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</xdr:colOff>
      <xdr:row>7</xdr:row>
      <xdr:rowOff>19050</xdr:rowOff>
    </xdr:to>
    <xdr:pic>
      <xdr:nvPicPr>
        <xdr:cNvPr id="1041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72688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10</xdr:row>
      <xdr:rowOff>0</xdr:rowOff>
    </xdr:from>
    <xdr:to>
      <xdr:col>8</xdr:col>
      <xdr:colOff>704850</xdr:colOff>
      <xdr:row>12</xdr:row>
      <xdr:rowOff>638175</xdr:rowOff>
    </xdr:to>
    <xdr:pic>
      <xdr:nvPicPr>
        <xdr:cNvPr id="1042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553700" y="2543175"/>
          <a:ext cx="20383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14</xdr:row>
      <xdr:rowOff>123825</xdr:rowOff>
    </xdr:from>
    <xdr:to>
      <xdr:col>9</xdr:col>
      <xdr:colOff>1247775</xdr:colOff>
      <xdr:row>14</xdr:row>
      <xdr:rowOff>933450</xdr:rowOff>
    </xdr:to>
    <xdr:pic>
      <xdr:nvPicPr>
        <xdr:cNvPr id="1043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439775" y="5286375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31</xdr:row>
      <xdr:rowOff>76200</xdr:rowOff>
    </xdr:from>
    <xdr:to>
      <xdr:col>7</xdr:col>
      <xdr:colOff>1266825</xdr:colOff>
      <xdr:row>31</xdr:row>
      <xdr:rowOff>866775</xdr:rowOff>
    </xdr:to>
    <xdr:pic>
      <xdr:nvPicPr>
        <xdr:cNvPr id="1044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534650" y="23174325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29</xdr:row>
      <xdr:rowOff>66675</xdr:rowOff>
    </xdr:from>
    <xdr:to>
      <xdr:col>7</xdr:col>
      <xdr:colOff>1400175</xdr:colOff>
      <xdr:row>29</xdr:row>
      <xdr:rowOff>828675</xdr:rowOff>
    </xdr:to>
    <xdr:pic>
      <xdr:nvPicPr>
        <xdr:cNvPr id="1045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67975" y="21193125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34</xdr:row>
      <xdr:rowOff>85725</xdr:rowOff>
    </xdr:from>
    <xdr:to>
      <xdr:col>8</xdr:col>
      <xdr:colOff>1247775</xdr:colOff>
      <xdr:row>34</xdr:row>
      <xdr:rowOff>866775</xdr:rowOff>
    </xdr:to>
    <xdr:pic>
      <xdr:nvPicPr>
        <xdr:cNvPr id="1046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72925" y="25812750"/>
          <a:ext cx="1162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34</xdr:row>
      <xdr:rowOff>171450</xdr:rowOff>
    </xdr:from>
    <xdr:to>
      <xdr:col>9</xdr:col>
      <xdr:colOff>1143000</xdr:colOff>
      <xdr:row>34</xdr:row>
      <xdr:rowOff>866775</xdr:rowOff>
    </xdr:to>
    <xdr:pic>
      <xdr:nvPicPr>
        <xdr:cNvPr id="1047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544550" y="258984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104775</xdr:colOff>
      <xdr:row>36</xdr:row>
      <xdr:rowOff>342900</xdr:rowOff>
    </xdr:from>
    <xdr:to>
      <xdr:col>27</xdr:col>
      <xdr:colOff>933450</xdr:colOff>
      <xdr:row>39</xdr:row>
      <xdr:rowOff>419100</xdr:rowOff>
    </xdr:to>
    <xdr:pic>
      <xdr:nvPicPr>
        <xdr:cNvPr id="1048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907250" y="28060650"/>
          <a:ext cx="509587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37</xdr:row>
      <xdr:rowOff>104775</xdr:rowOff>
    </xdr:from>
    <xdr:to>
      <xdr:col>7</xdr:col>
      <xdr:colOff>1162050</xdr:colOff>
      <xdr:row>37</xdr:row>
      <xdr:rowOff>781050</xdr:rowOff>
    </xdr:to>
    <xdr:pic>
      <xdr:nvPicPr>
        <xdr:cNvPr id="1049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10850" y="28660725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38</xdr:row>
      <xdr:rowOff>66675</xdr:rowOff>
    </xdr:from>
    <xdr:to>
      <xdr:col>7</xdr:col>
      <xdr:colOff>1314450</xdr:colOff>
      <xdr:row>38</xdr:row>
      <xdr:rowOff>866775</xdr:rowOff>
    </xdr:to>
    <xdr:pic>
      <xdr:nvPicPr>
        <xdr:cNvPr id="1050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06075" y="295084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36</xdr:row>
      <xdr:rowOff>228600</xdr:rowOff>
    </xdr:from>
    <xdr:to>
      <xdr:col>7</xdr:col>
      <xdr:colOff>1181100</xdr:colOff>
      <xdr:row>36</xdr:row>
      <xdr:rowOff>800100</xdr:rowOff>
    </xdr:to>
    <xdr:pic>
      <xdr:nvPicPr>
        <xdr:cNvPr id="1051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39425" y="27946350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43</xdr:row>
      <xdr:rowOff>152400</xdr:rowOff>
    </xdr:from>
    <xdr:to>
      <xdr:col>7</xdr:col>
      <xdr:colOff>1104900</xdr:colOff>
      <xdr:row>43</xdr:row>
      <xdr:rowOff>847725</xdr:rowOff>
    </xdr:to>
    <xdr:pic>
      <xdr:nvPicPr>
        <xdr:cNvPr id="1052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658475" y="3461385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30</xdr:row>
      <xdr:rowOff>66675</xdr:rowOff>
    </xdr:from>
    <xdr:to>
      <xdr:col>7</xdr:col>
      <xdr:colOff>1295400</xdr:colOff>
      <xdr:row>30</xdr:row>
      <xdr:rowOff>847725</xdr:rowOff>
    </xdr:to>
    <xdr:pic>
      <xdr:nvPicPr>
        <xdr:cNvPr id="1053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87025" y="22078950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28</xdr:row>
      <xdr:rowOff>85725</xdr:rowOff>
    </xdr:from>
    <xdr:to>
      <xdr:col>7</xdr:col>
      <xdr:colOff>1247775</xdr:colOff>
      <xdr:row>28</xdr:row>
      <xdr:rowOff>885825</xdr:rowOff>
    </xdr:to>
    <xdr:pic>
      <xdr:nvPicPr>
        <xdr:cNvPr id="1054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506075" y="20259675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17</xdr:row>
      <xdr:rowOff>400050</xdr:rowOff>
    </xdr:from>
    <xdr:to>
      <xdr:col>7</xdr:col>
      <xdr:colOff>1295400</xdr:colOff>
      <xdr:row>17</xdr:row>
      <xdr:rowOff>914400</xdr:rowOff>
    </xdr:to>
    <xdr:pic>
      <xdr:nvPicPr>
        <xdr:cNvPr id="1055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553700" y="8858250"/>
          <a:ext cx="1123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20</xdr:row>
      <xdr:rowOff>66675</xdr:rowOff>
    </xdr:from>
    <xdr:to>
      <xdr:col>7</xdr:col>
      <xdr:colOff>1209675</xdr:colOff>
      <xdr:row>21</xdr:row>
      <xdr:rowOff>0</xdr:rowOff>
    </xdr:to>
    <xdr:pic>
      <xdr:nvPicPr>
        <xdr:cNvPr id="1056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34650" y="11925300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16</xdr:row>
      <xdr:rowOff>1143000</xdr:rowOff>
    </xdr:from>
    <xdr:to>
      <xdr:col>27</xdr:col>
      <xdr:colOff>990600</xdr:colOff>
      <xdr:row>19</xdr:row>
      <xdr:rowOff>819150</xdr:rowOff>
    </xdr:to>
    <xdr:pic>
      <xdr:nvPicPr>
        <xdr:cNvPr id="1057" name="Picture 70" descr="Сравнительный ПЛАКАТ-2019 PODDELKA-FINAL-15-янв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821525" y="8248650"/>
          <a:ext cx="523875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44</xdr:row>
      <xdr:rowOff>171450</xdr:rowOff>
    </xdr:from>
    <xdr:to>
      <xdr:col>7</xdr:col>
      <xdr:colOff>1076325</xdr:colOff>
      <xdr:row>44</xdr:row>
      <xdr:rowOff>762000</xdr:rowOff>
    </xdr:to>
    <xdr:pic>
      <xdr:nvPicPr>
        <xdr:cNvPr id="1058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658475" y="35642550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45</xdr:row>
      <xdr:rowOff>66675</xdr:rowOff>
    </xdr:from>
    <xdr:to>
      <xdr:col>7</xdr:col>
      <xdr:colOff>1209675</xdr:colOff>
      <xdr:row>45</xdr:row>
      <xdr:rowOff>952500</xdr:rowOff>
    </xdr:to>
    <xdr:pic>
      <xdr:nvPicPr>
        <xdr:cNvPr id="1059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506075" y="36537900"/>
          <a:ext cx="1085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18</xdr:row>
      <xdr:rowOff>257175</xdr:rowOff>
    </xdr:from>
    <xdr:to>
      <xdr:col>7</xdr:col>
      <xdr:colOff>1333500</xdr:colOff>
      <xdr:row>18</xdr:row>
      <xdr:rowOff>885825</xdr:rowOff>
    </xdr:to>
    <xdr:pic>
      <xdr:nvPicPr>
        <xdr:cNvPr id="1060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553700" y="989647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42</xdr:row>
      <xdr:rowOff>85725</xdr:rowOff>
    </xdr:from>
    <xdr:to>
      <xdr:col>7</xdr:col>
      <xdr:colOff>1333500</xdr:colOff>
      <xdr:row>42</xdr:row>
      <xdr:rowOff>914400</xdr:rowOff>
    </xdr:to>
    <xdr:pic>
      <xdr:nvPicPr>
        <xdr:cNvPr id="1061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20350" y="33499425"/>
          <a:ext cx="1295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41</xdr:row>
      <xdr:rowOff>38100</xdr:rowOff>
    </xdr:from>
    <xdr:to>
      <xdr:col>7</xdr:col>
      <xdr:colOff>1247775</xdr:colOff>
      <xdr:row>42</xdr:row>
      <xdr:rowOff>0</xdr:rowOff>
    </xdr:to>
    <xdr:pic>
      <xdr:nvPicPr>
        <xdr:cNvPr id="1062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572750" y="32423100"/>
          <a:ext cx="1057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40</xdr:row>
      <xdr:rowOff>85725</xdr:rowOff>
    </xdr:from>
    <xdr:to>
      <xdr:col>7</xdr:col>
      <xdr:colOff>1228725</xdr:colOff>
      <xdr:row>40</xdr:row>
      <xdr:rowOff>866775</xdr:rowOff>
    </xdr:to>
    <xdr:pic>
      <xdr:nvPicPr>
        <xdr:cNvPr id="1063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639425" y="31527750"/>
          <a:ext cx="971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56</xdr:row>
      <xdr:rowOff>152400</xdr:rowOff>
    </xdr:from>
    <xdr:to>
      <xdr:col>7</xdr:col>
      <xdr:colOff>1333500</xdr:colOff>
      <xdr:row>56</xdr:row>
      <xdr:rowOff>828675</xdr:rowOff>
    </xdr:to>
    <xdr:pic>
      <xdr:nvPicPr>
        <xdr:cNvPr id="1064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53700" y="48720375"/>
          <a:ext cx="1162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885825</xdr:colOff>
      <xdr:row>48</xdr:row>
      <xdr:rowOff>152400</xdr:rowOff>
    </xdr:from>
    <xdr:to>
      <xdr:col>8</xdr:col>
      <xdr:colOff>295275</xdr:colOff>
      <xdr:row>48</xdr:row>
      <xdr:rowOff>828675</xdr:rowOff>
    </xdr:to>
    <xdr:pic>
      <xdr:nvPicPr>
        <xdr:cNvPr id="1065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268075" y="39185850"/>
          <a:ext cx="914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50</xdr:row>
      <xdr:rowOff>66675</xdr:rowOff>
    </xdr:from>
    <xdr:to>
      <xdr:col>7</xdr:col>
      <xdr:colOff>1019175</xdr:colOff>
      <xdr:row>50</xdr:row>
      <xdr:rowOff>1143000</xdr:rowOff>
    </xdr:to>
    <xdr:pic>
      <xdr:nvPicPr>
        <xdr:cNvPr id="1066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744200" y="41328975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866775</xdr:colOff>
      <xdr:row>15</xdr:row>
      <xdr:rowOff>66675</xdr:rowOff>
    </xdr:from>
    <xdr:to>
      <xdr:col>8</xdr:col>
      <xdr:colOff>1123950</xdr:colOff>
      <xdr:row>15</xdr:row>
      <xdr:rowOff>828675</xdr:rowOff>
    </xdr:to>
    <xdr:pic>
      <xdr:nvPicPr>
        <xdr:cNvPr id="1067" name="Picture 65" descr="таракан 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249025" y="6229350"/>
          <a:ext cx="1762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533400</xdr:colOff>
      <xdr:row>48</xdr:row>
      <xdr:rowOff>123825</xdr:rowOff>
    </xdr:from>
    <xdr:to>
      <xdr:col>10</xdr:col>
      <xdr:colOff>1524000</xdr:colOff>
      <xdr:row>48</xdr:row>
      <xdr:rowOff>866775</xdr:rowOff>
    </xdr:to>
    <xdr:pic>
      <xdr:nvPicPr>
        <xdr:cNvPr id="1068" name="Picture 66" descr="комар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249525" y="3915727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1038225</xdr:colOff>
      <xdr:row>15</xdr:row>
      <xdr:rowOff>152400</xdr:rowOff>
    </xdr:from>
    <xdr:to>
      <xdr:col>9</xdr:col>
      <xdr:colOff>533400</xdr:colOff>
      <xdr:row>15</xdr:row>
      <xdr:rowOff>828675</xdr:rowOff>
    </xdr:to>
    <xdr:pic>
      <xdr:nvPicPr>
        <xdr:cNvPr id="1069" name="Picture 67" descr="мур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925425" y="6315075"/>
          <a:ext cx="981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39</xdr:row>
      <xdr:rowOff>66675</xdr:rowOff>
    </xdr:from>
    <xdr:to>
      <xdr:col>7</xdr:col>
      <xdr:colOff>1181100</xdr:colOff>
      <xdr:row>39</xdr:row>
      <xdr:rowOff>866775</xdr:rowOff>
    </xdr:to>
    <xdr:pic>
      <xdr:nvPicPr>
        <xdr:cNvPr id="1070" name="Picture 67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677525" y="30413325"/>
          <a:ext cx="885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15</xdr:row>
      <xdr:rowOff>209550</xdr:rowOff>
    </xdr:from>
    <xdr:to>
      <xdr:col>10</xdr:col>
      <xdr:colOff>342900</xdr:colOff>
      <xdr:row>15</xdr:row>
      <xdr:rowOff>781050</xdr:rowOff>
    </xdr:to>
    <xdr:pic>
      <xdr:nvPicPr>
        <xdr:cNvPr id="1071" name="Picture 70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287500" y="6372225"/>
          <a:ext cx="771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23</xdr:row>
      <xdr:rowOff>123825</xdr:rowOff>
    </xdr:from>
    <xdr:to>
      <xdr:col>7</xdr:col>
      <xdr:colOff>885825</xdr:colOff>
      <xdr:row>23</xdr:row>
      <xdr:rowOff>1038225</xdr:rowOff>
    </xdr:to>
    <xdr:pic>
      <xdr:nvPicPr>
        <xdr:cNvPr id="1072" name="Picture 71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763250" y="15182850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24</xdr:row>
      <xdr:rowOff>66675</xdr:rowOff>
    </xdr:from>
    <xdr:to>
      <xdr:col>7</xdr:col>
      <xdr:colOff>1266825</xdr:colOff>
      <xdr:row>24</xdr:row>
      <xdr:rowOff>1019175</xdr:rowOff>
    </xdr:to>
    <xdr:pic>
      <xdr:nvPicPr>
        <xdr:cNvPr id="1073" name="Picture 74" descr="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572750" y="16306800"/>
          <a:ext cx="10763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48</xdr:row>
      <xdr:rowOff>152400</xdr:rowOff>
    </xdr:from>
    <xdr:to>
      <xdr:col>10</xdr:col>
      <xdr:colOff>152400</xdr:colOff>
      <xdr:row>48</xdr:row>
      <xdr:rowOff>828675</xdr:rowOff>
    </xdr:to>
    <xdr:pic>
      <xdr:nvPicPr>
        <xdr:cNvPr id="1074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049375" y="3918585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28</xdr:row>
      <xdr:rowOff>38100</xdr:rowOff>
    </xdr:from>
    <xdr:to>
      <xdr:col>27</xdr:col>
      <xdr:colOff>952500</xdr:colOff>
      <xdr:row>31</xdr:row>
      <xdr:rowOff>733425</xdr:rowOff>
    </xdr:to>
    <xdr:pic>
      <xdr:nvPicPr>
        <xdr:cNvPr id="1075" name="Picture 74" descr="catalog 2020 (1)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888200" y="20212050"/>
          <a:ext cx="513397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51</xdr:row>
      <xdr:rowOff>190500</xdr:rowOff>
    </xdr:from>
    <xdr:to>
      <xdr:col>7</xdr:col>
      <xdr:colOff>1333500</xdr:colOff>
      <xdr:row>51</xdr:row>
      <xdr:rowOff>1123950</xdr:rowOff>
    </xdr:to>
    <xdr:pic>
      <xdr:nvPicPr>
        <xdr:cNvPr id="1076" name="Picture 75" descr="SPRIZ_¦Ф¦-TЕTБ ¦-TВ ¦-TГTЕ ¦¬ ¦-TБ 3d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610850" y="42719625"/>
          <a:ext cx="1104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48</xdr:row>
      <xdr:rowOff>104775</xdr:rowOff>
    </xdr:from>
    <xdr:to>
      <xdr:col>9</xdr:col>
      <xdr:colOff>209550</xdr:colOff>
      <xdr:row>48</xdr:row>
      <xdr:rowOff>800100</xdr:rowOff>
    </xdr:to>
    <xdr:pic>
      <xdr:nvPicPr>
        <xdr:cNvPr id="1077" name="Picture 75" descr="985c0bb1aab8f6baae95086b3d8923eb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353925" y="39138225"/>
          <a:ext cx="1228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1076325</xdr:colOff>
      <xdr:row>7</xdr:row>
      <xdr:rowOff>38100</xdr:rowOff>
    </xdr:from>
    <xdr:to>
      <xdr:col>7</xdr:col>
      <xdr:colOff>104775</xdr:colOff>
      <xdr:row>12</xdr:row>
      <xdr:rowOff>800100</xdr:rowOff>
    </xdr:to>
    <xdr:pic>
      <xdr:nvPicPr>
        <xdr:cNvPr id="1078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57975" y="2209800"/>
          <a:ext cx="38290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171450</xdr:colOff>
      <xdr:row>40</xdr:row>
      <xdr:rowOff>104775</xdr:rowOff>
    </xdr:from>
    <xdr:to>
      <xdr:col>27</xdr:col>
      <xdr:colOff>800100</xdr:colOff>
      <xdr:row>46</xdr:row>
      <xdr:rowOff>885825</xdr:rowOff>
    </xdr:to>
    <xdr:pic>
      <xdr:nvPicPr>
        <xdr:cNvPr id="1079" name="Picture 68" descr="СВИДЕТЕЛЬСТВО Krisinaya smert 2020г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973925" y="31546800"/>
          <a:ext cx="4895850" cy="681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762000</xdr:colOff>
      <xdr:row>15</xdr:row>
      <xdr:rowOff>123825</xdr:rowOff>
    </xdr:from>
    <xdr:to>
      <xdr:col>10</xdr:col>
      <xdr:colOff>1562100</xdr:colOff>
      <xdr:row>15</xdr:row>
      <xdr:rowOff>885825</xdr:rowOff>
    </xdr:to>
    <xdr:pic>
      <xdr:nvPicPr>
        <xdr:cNvPr id="1080" name="Picture 69" descr="10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478125" y="6286500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21</xdr:row>
      <xdr:rowOff>66675</xdr:rowOff>
    </xdr:from>
    <xdr:to>
      <xdr:col>7</xdr:col>
      <xdr:colOff>1228725</xdr:colOff>
      <xdr:row>21</xdr:row>
      <xdr:rowOff>933450</xdr:rowOff>
    </xdr:to>
    <xdr:pic>
      <xdr:nvPicPr>
        <xdr:cNvPr id="1081" name="Picture 66" descr="3d-¦¦TА¦-TБ¦-¦-TП JUMBO-DOHS_LOVUSHKA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553700" y="12934950"/>
          <a:ext cx="10572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381000</xdr:colOff>
      <xdr:row>1</xdr:row>
      <xdr:rowOff>533400</xdr:rowOff>
    </xdr:from>
    <xdr:to>
      <xdr:col>17</xdr:col>
      <xdr:colOff>28575</xdr:colOff>
      <xdr:row>1</xdr:row>
      <xdr:rowOff>1400175</xdr:rowOff>
    </xdr:to>
    <xdr:pic>
      <xdr:nvPicPr>
        <xdr:cNvPr id="1082" name="Picture 66" descr="bag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735550" y="533400"/>
          <a:ext cx="1476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16</xdr:row>
      <xdr:rowOff>66675</xdr:rowOff>
    </xdr:from>
    <xdr:to>
      <xdr:col>7</xdr:col>
      <xdr:colOff>1314450</xdr:colOff>
      <xdr:row>16</xdr:row>
      <xdr:rowOff>1123950</xdr:rowOff>
    </xdr:to>
    <xdr:pic>
      <xdr:nvPicPr>
        <xdr:cNvPr id="1083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639425" y="71723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32</xdr:row>
      <xdr:rowOff>104775</xdr:rowOff>
    </xdr:from>
    <xdr:to>
      <xdr:col>7</xdr:col>
      <xdr:colOff>1228725</xdr:colOff>
      <xdr:row>32</xdr:row>
      <xdr:rowOff>828675</xdr:rowOff>
    </xdr:to>
    <xdr:pic>
      <xdr:nvPicPr>
        <xdr:cNvPr id="1084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572750" y="24326850"/>
          <a:ext cx="1038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35</xdr:row>
      <xdr:rowOff>66675</xdr:rowOff>
    </xdr:from>
    <xdr:to>
      <xdr:col>7</xdr:col>
      <xdr:colOff>1228725</xdr:colOff>
      <xdr:row>35</xdr:row>
      <xdr:rowOff>933450</xdr:rowOff>
    </xdr:to>
    <xdr:pic>
      <xdr:nvPicPr>
        <xdr:cNvPr id="1085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496550" y="26774775"/>
          <a:ext cx="1114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46</xdr:row>
      <xdr:rowOff>114300</xdr:rowOff>
    </xdr:from>
    <xdr:to>
      <xdr:col>7</xdr:col>
      <xdr:colOff>1038225</xdr:colOff>
      <xdr:row>46</xdr:row>
      <xdr:rowOff>828675</xdr:rowOff>
    </xdr:to>
    <xdr:pic>
      <xdr:nvPicPr>
        <xdr:cNvPr id="1086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620375" y="375951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361950</xdr:colOff>
      <xdr:row>49</xdr:row>
      <xdr:rowOff>152400</xdr:rowOff>
    </xdr:from>
    <xdr:to>
      <xdr:col>7</xdr:col>
      <xdr:colOff>1066800</xdr:colOff>
      <xdr:row>49</xdr:row>
      <xdr:rowOff>1152525</xdr:rowOff>
    </xdr:to>
    <xdr:pic>
      <xdr:nvPicPr>
        <xdr:cNvPr id="1087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744200" y="4014787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52</xdr:row>
      <xdr:rowOff>123825</xdr:rowOff>
    </xdr:from>
    <xdr:to>
      <xdr:col>7</xdr:col>
      <xdr:colOff>1266825</xdr:colOff>
      <xdr:row>52</xdr:row>
      <xdr:rowOff>1123950</xdr:rowOff>
    </xdr:to>
    <xdr:pic>
      <xdr:nvPicPr>
        <xdr:cNvPr id="1088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658475" y="4391977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53</xdr:row>
      <xdr:rowOff>142875</xdr:rowOff>
    </xdr:from>
    <xdr:to>
      <xdr:col>7</xdr:col>
      <xdr:colOff>1314450</xdr:colOff>
      <xdr:row>53</xdr:row>
      <xdr:rowOff>781050</xdr:rowOff>
    </xdr:to>
    <xdr:pic>
      <xdr:nvPicPr>
        <xdr:cNvPr id="1089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553700" y="45205650"/>
          <a:ext cx="1143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54</xdr:row>
      <xdr:rowOff>190500</xdr:rowOff>
    </xdr:from>
    <xdr:to>
      <xdr:col>7</xdr:col>
      <xdr:colOff>1295400</xdr:colOff>
      <xdr:row>54</xdr:row>
      <xdr:rowOff>847725</xdr:rowOff>
    </xdr:to>
    <xdr:pic>
      <xdr:nvPicPr>
        <xdr:cNvPr id="1090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553700" y="46624875"/>
          <a:ext cx="1123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55</xdr:row>
      <xdr:rowOff>209550</xdr:rowOff>
    </xdr:from>
    <xdr:to>
      <xdr:col>7</xdr:col>
      <xdr:colOff>1333500</xdr:colOff>
      <xdr:row>55</xdr:row>
      <xdr:rowOff>866775</xdr:rowOff>
    </xdr:to>
    <xdr:pic>
      <xdr:nvPicPr>
        <xdr:cNvPr id="1091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553700" y="47739300"/>
          <a:ext cx="1162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57</xdr:row>
      <xdr:rowOff>171450</xdr:rowOff>
    </xdr:from>
    <xdr:to>
      <xdr:col>7</xdr:col>
      <xdr:colOff>1038225</xdr:colOff>
      <xdr:row>57</xdr:row>
      <xdr:rowOff>1123950</xdr:rowOff>
    </xdr:to>
    <xdr:pic>
      <xdr:nvPicPr>
        <xdr:cNvPr id="1092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829925" y="50006250"/>
          <a:ext cx="590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61</xdr:row>
      <xdr:rowOff>342900</xdr:rowOff>
    </xdr:from>
    <xdr:to>
      <xdr:col>7</xdr:col>
      <xdr:colOff>1076325</xdr:colOff>
      <xdr:row>61</xdr:row>
      <xdr:rowOff>933450</xdr:rowOff>
    </xdr:to>
    <xdr:pic>
      <xdr:nvPicPr>
        <xdr:cNvPr id="1093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72750" y="5524500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62</xdr:row>
      <xdr:rowOff>228600</xdr:rowOff>
    </xdr:from>
    <xdr:to>
      <xdr:col>7</xdr:col>
      <xdr:colOff>1438275</xdr:colOff>
      <xdr:row>62</xdr:row>
      <xdr:rowOff>1143000</xdr:rowOff>
    </xdr:to>
    <xdr:pic>
      <xdr:nvPicPr>
        <xdr:cNvPr id="1094" name="Picture 75" descr="IMG_107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67975" y="56397525"/>
          <a:ext cx="1352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63</xdr:row>
      <xdr:rowOff>171450</xdr:rowOff>
    </xdr:from>
    <xdr:to>
      <xdr:col>7</xdr:col>
      <xdr:colOff>1371600</xdr:colOff>
      <xdr:row>63</xdr:row>
      <xdr:rowOff>990600</xdr:rowOff>
    </xdr:to>
    <xdr:pic>
      <xdr:nvPicPr>
        <xdr:cNvPr id="1095" name="Picture 76" descr="IMG_107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506075" y="57607200"/>
          <a:ext cx="1247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22</xdr:row>
      <xdr:rowOff>104775</xdr:rowOff>
    </xdr:from>
    <xdr:to>
      <xdr:col>7</xdr:col>
      <xdr:colOff>1323975</xdr:colOff>
      <xdr:row>22</xdr:row>
      <xdr:rowOff>1095375</xdr:rowOff>
    </xdr:to>
    <xdr:pic>
      <xdr:nvPicPr>
        <xdr:cNvPr id="1096" name="Picture 78" descr="tuba-Box-DOXS-3d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72750" y="13982700"/>
          <a:ext cx="11334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</xdr:row>
      <xdr:rowOff>38100</xdr:rowOff>
    </xdr:from>
    <xdr:to>
      <xdr:col>2</xdr:col>
      <xdr:colOff>0</xdr:colOff>
      <xdr:row>12</xdr:row>
      <xdr:rowOff>676275</xdr:rowOff>
    </xdr:to>
    <xdr:pic>
      <xdr:nvPicPr>
        <xdr:cNvPr id="1097" name="Picture 7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0" y="2514600"/>
          <a:ext cx="1962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58</xdr:row>
      <xdr:rowOff>228600</xdr:rowOff>
    </xdr:from>
    <xdr:to>
      <xdr:col>7</xdr:col>
      <xdr:colOff>1209675</xdr:colOff>
      <xdr:row>58</xdr:row>
      <xdr:rowOff>1085850</xdr:rowOff>
    </xdr:to>
    <xdr:pic>
      <xdr:nvPicPr>
        <xdr:cNvPr id="1098" name="Picture 77" descr="Жидкость зел 3д_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677525" y="5133022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59</xdr:row>
      <xdr:rowOff>209550</xdr:rowOff>
    </xdr:from>
    <xdr:to>
      <xdr:col>7</xdr:col>
      <xdr:colOff>1209675</xdr:colOff>
      <xdr:row>59</xdr:row>
      <xdr:rowOff>1047750</xdr:rowOff>
    </xdr:to>
    <xdr:pic>
      <xdr:nvPicPr>
        <xdr:cNvPr id="1099" name="Picture 78" descr="Жидкость желт 3д_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696575" y="52578000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60</xdr:row>
      <xdr:rowOff>171450</xdr:rowOff>
    </xdr:from>
    <xdr:to>
      <xdr:col>7</xdr:col>
      <xdr:colOff>1228725</xdr:colOff>
      <xdr:row>60</xdr:row>
      <xdr:rowOff>1038225</xdr:rowOff>
    </xdr:to>
    <xdr:pic>
      <xdr:nvPicPr>
        <xdr:cNvPr id="1100" name="Picture 79" descr="Жидкость Кр 3д_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677525" y="53806725"/>
          <a:ext cx="933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19</xdr:row>
      <xdr:rowOff>190500</xdr:rowOff>
    </xdr:from>
    <xdr:to>
      <xdr:col>7</xdr:col>
      <xdr:colOff>1343025</xdr:colOff>
      <xdr:row>19</xdr:row>
      <xdr:rowOff>800100</xdr:rowOff>
    </xdr:to>
    <xdr:pic>
      <xdr:nvPicPr>
        <xdr:cNvPr id="1101" name="Picture 72" descr="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591800" y="11010900"/>
          <a:ext cx="1133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14</xdr:col>
      <xdr:colOff>800100</xdr:colOff>
      <xdr:row>6</xdr:row>
      <xdr:rowOff>57150</xdr:rowOff>
    </xdr:to>
    <xdr:pic>
      <xdr:nvPicPr>
        <xdr:cNvPr id="2049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66675</xdr:rowOff>
    </xdr:from>
    <xdr:to>
      <xdr:col>2</xdr:col>
      <xdr:colOff>542925</xdr:colOff>
      <xdr:row>10</xdr:row>
      <xdr:rowOff>219075</xdr:rowOff>
    </xdr:to>
    <xdr:pic>
      <xdr:nvPicPr>
        <xdr:cNvPr id="2050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71850" y="2590800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</xdr:row>
      <xdr:rowOff>76200</xdr:rowOff>
    </xdr:from>
    <xdr:to>
      <xdr:col>2</xdr:col>
      <xdr:colOff>514350</xdr:colOff>
      <xdr:row>11</xdr:row>
      <xdr:rowOff>238125</xdr:rowOff>
    </xdr:to>
    <xdr:pic>
      <xdr:nvPicPr>
        <xdr:cNvPr id="2051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1375" y="2914650"/>
          <a:ext cx="3619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</xdr:row>
      <xdr:rowOff>28575</xdr:rowOff>
    </xdr:from>
    <xdr:to>
      <xdr:col>2</xdr:col>
      <xdr:colOff>504825</xdr:colOff>
      <xdr:row>14</xdr:row>
      <xdr:rowOff>0</xdr:rowOff>
    </xdr:to>
    <xdr:pic>
      <xdr:nvPicPr>
        <xdr:cNvPr id="2052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90900" y="3495675"/>
          <a:ext cx="342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16</xdr:row>
      <xdr:rowOff>28575</xdr:rowOff>
    </xdr:from>
    <xdr:to>
      <xdr:col>2</xdr:col>
      <xdr:colOff>400050</xdr:colOff>
      <xdr:row>16</xdr:row>
      <xdr:rowOff>285750</xdr:rowOff>
    </xdr:to>
    <xdr:pic>
      <xdr:nvPicPr>
        <xdr:cNvPr id="2053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67100" y="4533900"/>
          <a:ext cx="161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18</xdr:row>
      <xdr:rowOff>57150</xdr:rowOff>
    </xdr:from>
    <xdr:to>
      <xdr:col>2</xdr:col>
      <xdr:colOff>542925</xdr:colOff>
      <xdr:row>18</xdr:row>
      <xdr:rowOff>247650</xdr:rowOff>
    </xdr:to>
    <xdr:pic>
      <xdr:nvPicPr>
        <xdr:cNvPr id="2054" name="Picture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90900" y="5191125"/>
          <a:ext cx="3810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20</xdr:row>
      <xdr:rowOff>47625</xdr:rowOff>
    </xdr:from>
    <xdr:to>
      <xdr:col>2</xdr:col>
      <xdr:colOff>542925</xdr:colOff>
      <xdr:row>20</xdr:row>
      <xdr:rowOff>266700</xdr:rowOff>
    </xdr:to>
    <xdr:pic>
      <xdr:nvPicPr>
        <xdr:cNvPr id="2055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90900" y="5810250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19</xdr:row>
      <xdr:rowOff>19050</xdr:rowOff>
    </xdr:from>
    <xdr:to>
      <xdr:col>2</xdr:col>
      <xdr:colOff>523875</xdr:colOff>
      <xdr:row>19</xdr:row>
      <xdr:rowOff>295275</xdr:rowOff>
    </xdr:to>
    <xdr:pic>
      <xdr:nvPicPr>
        <xdr:cNvPr id="2056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90900" y="5467350"/>
          <a:ext cx="3619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</xdr:row>
      <xdr:rowOff>28575</xdr:rowOff>
    </xdr:from>
    <xdr:to>
      <xdr:col>2</xdr:col>
      <xdr:colOff>514350</xdr:colOff>
      <xdr:row>21</xdr:row>
      <xdr:rowOff>285750</xdr:rowOff>
    </xdr:to>
    <xdr:pic>
      <xdr:nvPicPr>
        <xdr:cNvPr id="2057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81375" y="61055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57150</xdr:rowOff>
    </xdr:from>
    <xdr:to>
      <xdr:col>2</xdr:col>
      <xdr:colOff>523875</xdr:colOff>
      <xdr:row>22</xdr:row>
      <xdr:rowOff>276225</xdr:rowOff>
    </xdr:to>
    <xdr:pic>
      <xdr:nvPicPr>
        <xdr:cNvPr id="2058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71850" y="6448425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</xdr:row>
      <xdr:rowOff>47625</xdr:rowOff>
    </xdr:from>
    <xdr:to>
      <xdr:col>2</xdr:col>
      <xdr:colOff>552450</xdr:colOff>
      <xdr:row>23</xdr:row>
      <xdr:rowOff>257175</xdr:rowOff>
    </xdr:to>
    <xdr:pic>
      <xdr:nvPicPr>
        <xdr:cNvPr id="2059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71850" y="6753225"/>
          <a:ext cx="409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</xdr:row>
      <xdr:rowOff>47625</xdr:rowOff>
    </xdr:from>
    <xdr:to>
      <xdr:col>2</xdr:col>
      <xdr:colOff>533400</xdr:colOff>
      <xdr:row>24</xdr:row>
      <xdr:rowOff>304800</xdr:rowOff>
    </xdr:to>
    <xdr:pic>
      <xdr:nvPicPr>
        <xdr:cNvPr id="2060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00425" y="706755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</xdr:row>
      <xdr:rowOff>47625</xdr:rowOff>
    </xdr:from>
    <xdr:to>
      <xdr:col>2</xdr:col>
      <xdr:colOff>542925</xdr:colOff>
      <xdr:row>25</xdr:row>
      <xdr:rowOff>304800</xdr:rowOff>
    </xdr:to>
    <xdr:pic>
      <xdr:nvPicPr>
        <xdr:cNvPr id="2061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00425" y="7381875"/>
          <a:ext cx="371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27</xdr:row>
      <xdr:rowOff>38100</xdr:rowOff>
    </xdr:from>
    <xdr:to>
      <xdr:col>2</xdr:col>
      <xdr:colOff>495300</xdr:colOff>
      <xdr:row>28</xdr:row>
      <xdr:rowOff>0</xdr:rowOff>
    </xdr:to>
    <xdr:pic>
      <xdr:nvPicPr>
        <xdr:cNvPr id="2062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00425" y="7867650"/>
          <a:ext cx="3238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</xdr:row>
      <xdr:rowOff>57150</xdr:rowOff>
    </xdr:from>
    <xdr:to>
      <xdr:col>2</xdr:col>
      <xdr:colOff>533400</xdr:colOff>
      <xdr:row>28</xdr:row>
      <xdr:rowOff>266700</xdr:rowOff>
    </xdr:to>
    <xdr:pic>
      <xdr:nvPicPr>
        <xdr:cNvPr id="2063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19475" y="8201025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29</xdr:row>
      <xdr:rowOff>38100</xdr:rowOff>
    </xdr:from>
    <xdr:to>
      <xdr:col>2</xdr:col>
      <xdr:colOff>523875</xdr:colOff>
      <xdr:row>29</xdr:row>
      <xdr:rowOff>285750</xdr:rowOff>
    </xdr:to>
    <xdr:pic>
      <xdr:nvPicPr>
        <xdr:cNvPr id="2064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09950" y="8496300"/>
          <a:ext cx="342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30</xdr:row>
      <xdr:rowOff>19050</xdr:rowOff>
    </xdr:from>
    <xdr:to>
      <xdr:col>2</xdr:col>
      <xdr:colOff>590550</xdr:colOff>
      <xdr:row>30</xdr:row>
      <xdr:rowOff>295275</xdr:rowOff>
    </xdr:to>
    <xdr:pic>
      <xdr:nvPicPr>
        <xdr:cNvPr id="2065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81375" y="8791575"/>
          <a:ext cx="4381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32</xdr:row>
      <xdr:rowOff>9525</xdr:rowOff>
    </xdr:from>
    <xdr:to>
      <xdr:col>2</xdr:col>
      <xdr:colOff>581025</xdr:colOff>
      <xdr:row>32</xdr:row>
      <xdr:rowOff>304800</xdr:rowOff>
    </xdr:to>
    <xdr:pic>
      <xdr:nvPicPr>
        <xdr:cNvPr id="2066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38525" y="9410700"/>
          <a:ext cx="3714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33</xdr:row>
      <xdr:rowOff>19050</xdr:rowOff>
    </xdr:from>
    <xdr:to>
      <xdr:col>2</xdr:col>
      <xdr:colOff>514350</xdr:colOff>
      <xdr:row>33</xdr:row>
      <xdr:rowOff>285750</xdr:rowOff>
    </xdr:to>
    <xdr:pic>
      <xdr:nvPicPr>
        <xdr:cNvPr id="2067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57575" y="9734550"/>
          <a:ext cx="285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34</xdr:row>
      <xdr:rowOff>28575</xdr:rowOff>
    </xdr:from>
    <xdr:to>
      <xdr:col>2</xdr:col>
      <xdr:colOff>571500</xdr:colOff>
      <xdr:row>34</xdr:row>
      <xdr:rowOff>285750</xdr:rowOff>
    </xdr:to>
    <xdr:pic>
      <xdr:nvPicPr>
        <xdr:cNvPr id="2068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00425" y="10058400"/>
          <a:ext cx="4000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35</xdr:row>
      <xdr:rowOff>38100</xdr:rowOff>
    </xdr:from>
    <xdr:to>
      <xdr:col>2</xdr:col>
      <xdr:colOff>552450</xdr:colOff>
      <xdr:row>35</xdr:row>
      <xdr:rowOff>276225</xdr:rowOff>
    </xdr:to>
    <xdr:pic>
      <xdr:nvPicPr>
        <xdr:cNvPr id="2069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48050" y="10382250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36</xdr:row>
      <xdr:rowOff>28575</xdr:rowOff>
    </xdr:from>
    <xdr:to>
      <xdr:col>2</xdr:col>
      <xdr:colOff>561975</xdr:colOff>
      <xdr:row>36</xdr:row>
      <xdr:rowOff>276225</xdr:rowOff>
    </xdr:to>
    <xdr:pic>
      <xdr:nvPicPr>
        <xdr:cNvPr id="2070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57575" y="10687050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37</xdr:row>
      <xdr:rowOff>19050</xdr:rowOff>
    </xdr:from>
    <xdr:to>
      <xdr:col>2</xdr:col>
      <xdr:colOff>561975</xdr:colOff>
      <xdr:row>37</xdr:row>
      <xdr:rowOff>285750</xdr:rowOff>
    </xdr:to>
    <xdr:pic>
      <xdr:nvPicPr>
        <xdr:cNvPr id="2071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38525" y="10991850"/>
          <a:ext cx="3524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38</xdr:row>
      <xdr:rowOff>57150</xdr:rowOff>
    </xdr:from>
    <xdr:to>
      <xdr:col>2</xdr:col>
      <xdr:colOff>533400</xdr:colOff>
      <xdr:row>38</xdr:row>
      <xdr:rowOff>295275</xdr:rowOff>
    </xdr:to>
    <xdr:pic>
      <xdr:nvPicPr>
        <xdr:cNvPr id="2072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29000" y="11344275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41</xdr:row>
      <xdr:rowOff>19050</xdr:rowOff>
    </xdr:from>
    <xdr:to>
      <xdr:col>2</xdr:col>
      <xdr:colOff>466725</xdr:colOff>
      <xdr:row>41</xdr:row>
      <xdr:rowOff>295275</xdr:rowOff>
    </xdr:to>
    <xdr:pic>
      <xdr:nvPicPr>
        <xdr:cNvPr id="2073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4250" y="12125325"/>
          <a:ext cx="171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47</xdr:row>
      <xdr:rowOff>57150</xdr:rowOff>
    </xdr:from>
    <xdr:to>
      <xdr:col>2</xdr:col>
      <xdr:colOff>628650</xdr:colOff>
      <xdr:row>47</xdr:row>
      <xdr:rowOff>361950</xdr:rowOff>
    </xdr:to>
    <xdr:pic>
      <xdr:nvPicPr>
        <xdr:cNvPr id="2074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276600" y="14382750"/>
          <a:ext cx="5810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</xdr:row>
      <xdr:rowOff>28575</xdr:rowOff>
    </xdr:from>
    <xdr:to>
      <xdr:col>2</xdr:col>
      <xdr:colOff>571500</xdr:colOff>
      <xdr:row>31</xdr:row>
      <xdr:rowOff>295275</xdr:rowOff>
    </xdr:to>
    <xdr:pic>
      <xdr:nvPicPr>
        <xdr:cNvPr id="2075" name="Picture 42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409950" y="9115425"/>
          <a:ext cx="3905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47625</xdr:rowOff>
    </xdr:from>
    <xdr:to>
      <xdr:col>2</xdr:col>
      <xdr:colOff>466725</xdr:colOff>
      <xdr:row>17</xdr:row>
      <xdr:rowOff>295275</xdr:rowOff>
    </xdr:to>
    <xdr:pic>
      <xdr:nvPicPr>
        <xdr:cNvPr id="2076" name="Picture 43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09950" y="4867275"/>
          <a:ext cx="2857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466725</xdr:colOff>
      <xdr:row>9</xdr:row>
      <xdr:rowOff>285750</xdr:rowOff>
    </xdr:to>
    <xdr:pic>
      <xdr:nvPicPr>
        <xdr:cNvPr id="2077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00425" y="22288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43</xdr:row>
      <xdr:rowOff>19050</xdr:rowOff>
    </xdr:from>
    <xdr:to>
      <xdr:col>2</xdr:col>
      <xdr:colOff>476250</xdr:colOff>
      <xdr:row>43</xdr:row>
      <xdr:rowOff>304800</xdr:rowOff>
    </xdr:to>
    <xdr:pic>
      <xdr:nvPicPr>
        <xdr:cNvPr id="2078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19475" y="12753975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42</xdr:row>
      <xdr:rowOff>47625</xdr:rowOff>
    </xdr:from>
    <xdr:to>
      <xdr:col>2</xdr:col>
      <xdr:colOff>542925</xdr:colOff>
      <xdr:row>42</xdr:row>
      <xdr:rowOff>276225</xdr:rowOff>
    </xdr:to>
    <xdr:pic>
      <xdr:nvPicPr>
        <xdr:cNvPr id="2079" name="Picture 45" descr="дохс гель от мух и ос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33750" y="12468225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</xdr:row>
      <xdr:rowOff>19050</xdr:rowOff>
    </xdr:from>
    <xdr:to>
      <xdr:col>2</xdr:col>
      <xdr:colOff>542925</xdr:colOff>
      <xdr:row>14</xdr:row>
      <xdr:rowOff>342900</xdr:rowOff>
    </xdr:to>
    <xdr:pic>
      <xdr:nvPicPr>
        <xdr:cNvPr id="2080" name="Picture 46" descr="3d-¦¦TА¦-TБ¦-¦-TП JUMBO-DOHS_LOVUSHK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81375" y="3848100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40</xdr:row>
      <xdr:rowOff>28575</xdr:rowOff>
    </xdr:from>
    <xdr:to>
      <xdr:col>2</xdr:col>
      <xdr:colOff>466725</xdr:colOff>
      <xdr:row>40</xdr:row>
      <xdr:rowOff>257175</xdr:rowOff>
    </xdr:to>
    <xdr:pic>
      <xdr:nvPicPr>
        <xdr:cNvPr id="2081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533775" y="11820525"/>
          <a:ext cx="1619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44</xdr:row>
      <xdr:rowOff>85725</xdr:rowOff>
    </xdr:from>
    <xdr:to>
      <xdr:col>2</xdr:col>
      <xdr:colOff>619125</xdr:colOff>
      <xdr:row>44</xdr:row>
      <xdr:rowOff>390525</xdr:rowOff>
    </xdr:to>
    <xdr:pic>
      <xdr:nvPicPr>
        <xdr:cNvPr id="2082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14700" y="13134975"/>
          <a:ext cx="533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45</xdr:row>
      <xdr:rowOff>76200</xdr:rowOff>
    </xdr:from>
    <xdr:to>
      <xdr:col>2</xdr:col>
      <xdr:colOff>638175</xdr:colOff>
      <xdr:row>45</xdr:row>
      <xdr:rowOff>400050</xdr:rowOff>
    </xdr:to>
    <xdr:pic>
      <xdr:nvPicPr>
        <xdr:cNvPr id="2083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05175" y="13563600"/>
          <a:ext cx="5619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46</xdr:row>
      <xdr:rowOff>47625</xdr:rowOff>
    </xdr:from>
    <xdr:to>
      <xdr:col>2</xdr:col>
      <xdr:colOff>619125</xdr:colOff>
      <xdr:row>46</xdr:row>
      <xdr:rowOff>352425</xdr:rowOff>
    </xdr:to>
    <xdr:pic>
      <xdr:nvPicPr>
        <xdr:cNvPr id="2084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05175" y="13982700"/>
          <a:ext cx="5429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48</xdr:row>
      <xdr:rowOff>28575</xdr:rowOff>
    </xdr:from>
    <xdr:to>
      <xdr:col>2</xdr:col>
      <xdr:colOff>466725</xdr:colOff>
      <xdr:row>48</xdr:row>
      <xdr:rowOff>400050</xdr:rowOff>
    </xdr:to>
    <xdr:pic>
      <xdr:nvPicPr>
        <xdr:cNvPr id="2085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467100" y="14782800"/>
          <a:ext cx="228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49</xdr:row>
      <xdr:rowOff>66675</xdr:rowOff>
    </xdr:from>
    <xdr:to>
      <xdr:col>2</xdr:col>
      <xdr:colOff>447675</xdr:colOff>
      <xdr:row>49</xdr:row>
      <xdr:rowOff>361950</xdr:rowOff>
    </xdr:to>
    <xdr:pic>
      <xdr:nvPicPr>
        <xdr:cNvPr id="2086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476625" y="15297150"/>
          <a:ext cx="2000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50</xdr:row>
      <xdr:rowOff>66675</xdr:rowOff>
    </xdr:from>
    <xdr:to>
      <xdr:col>2</xdr:col>
      <xdr:colOff>457200</xdr:colOff>
      <xdr:row>50</xdr:row>
      <xdr:rowOff>371475</xdr:rowOff>
    </xdr:to>
    <xdr:pic>
      <xdr:nvPicPr>
        <xdr:cNvPr id="2087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67100" y="15725775"/>
          <a:ext cx="2190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51</xdr:row>
      <xdr:rowOff>76200</xdr:rowOff>
    </xdr:from>
    <xdr:to>
      <xdr:col>2</xdr:col>
      <xdr:colOff>447675</xdr:colOff>
      <xdr:row>51</xdr:row>
      <xdr:rowOff>409575</xdr:rowOff>
    </xdr:to>
    <xdr:pic>
      <xdr:nvPicPr>
        <xdr:cNvPr id="2088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48050" y="16163925"/>
          <a:ext cx="228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52</xdr:row>
      <xdr:rowOff>104775</xdr:rowOff>
    </xdr:from>
    <xdr:to>
      <xdr:col>2</xdr:col>
      <xdr:colOff>561975</xdr:colOff>
      <xdr:row>52</xdr:row>
      <xdr:rowOff>409575</xdr:rowOff>
    </xdr:to>
    <xdr:pic>
      <xdr:nvPicPr>
        <xdr:cNvPr id="2089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33750" y="16621125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53</xdr:row>
      <xdr:rowOff>19050</xdr:rowOff>
    </xdr:from>
    <xdr:to>
      <xdr:col>2</xdr:col>
      <xdr:colOff>628650</xdr:colOff>
      <xdr:row>53</xdr:row>
      <xdr:rowOff>400050</xdr:rowOff>
    </xdr:to>
    <xdr:pic>
      <xdr:nvPicPr>
        <xdr:cNvPr id="2090" name="Picture 75" descr="IMG_107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86125" y="1701165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54</xdr:row>
      <xdr:rowOff>47625</xdr:rowOff>
    </xdr:from>
    <xdr:to>
      <xdr:col>2</xdr:col>
      <xdr:colOff>628650</xdr:colOff>
      <xdr:row>54</xdr:row>
      <xdr:rowOff>400050</xdr:rowOff>
    </xdr:to>
    <xdr:pic>
      <xdr:nvPicPr>
        <xdr:cNvPr id="2091" name="Picture 76" descr="IMG_107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24225" y="17468850"/>
          <a:ext cx="5334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</xdr:row>
      <xdr:rowOff>38100</xdr:rowOff>
    </xdr:from>
    <xdr:to>
      <xdr:col>2</xdr:col>
      <xdr:colOff>514350</xdr:colOff>
      <xdr:row>15</xdr:row>
      <xdr:rowOff>276225</xdr:rowOff>
    </xdr:to>
    <xdr:pic>
      <xdr:nvPicPr>
        <xdr:cNvPr id="2092" name="Picture 46" descr="tuba-Box-DOXS-3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00425" y="4229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12</xdr:row>
      <xdr:rowOff>76200</xdr:rowOff>
    </xdr:from>
    <xdr:to>
      <xdr:col>2</xdr:col>
      <xdr:colOff>514350</xdr:colOff>
      <xdr:row>12</xdr:row>
      <xdr:rowOff>266700</xdr:rowOff>
    </xdr:to>
    <xdr:pic>
      <xdr:nvPicPr>
        <xdr:cNvPr id="2093" name="Picture 72" descr="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390900" y="32289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7"/>
  <sheetViews>
    <sheetView showGridLines="0" tabSelected="1" view="pageBreakPreview" topLeftCell="A2" zoomScale="45" zoomScaleNormal="40" zoomScaleSheetLayoutView="40" zoomScalePageLayoutView="50" workbookViewId="0">
      <selection activeCell="J21" sqref="J21"/>
    </sheetView>
  </sheetViews>
  <sheetFormatPr defaultRowHeight="30" outlineLevelRow="1"/>
  <cols>
    <col min="1" max="1" width="9.28515625" style="1" customWidth="1"/>
    <col min="2" max="2" width="23" style="1" customWidth="1"/>
    <col min="3" max="3" width="33.5703125" style="1" customWidth="1"/>
    <col min="4" max="4" width="17.85546875" style="1" customWidth="1"/>
    <col min="5" max="5" width="43.28515625" style="4" customWidth="1"/>
    <col min="6" max="6" width="15" style="1" customWidth="1"/>
    <col min="7" max="7" width="13.7109375" style="1" customWidth="1"/>
    <col min="8" max="8" width="22.5703125" style="1" customWidth="1"/>
    <col min="9" max="9" width="22.28515625" style="1" customWidth="1"/>
    <col min="10" max="10" width="20.140625" style="3" customWidth="1"/>
    <col min="11" max="11" width="38" style="53" customWidth="1"/>
    <col min="12" max="13" width="0.140625" style="1" hidden="1" customWidth="1"/>
    <col min="14" max="14" width="1.5703125" style="35" customWidth="1"/>
    <col min="15" max="17" width="9.140625" style="1"/>
    <col min="18" max="18" width="7.5703125" style="32" customWidth="1"/>
    <col min="19" max="19" width="2.42578125" style="31" hidden="1" customWidth="1"/>
    <col min="20" max="20" width="1.7109375" style="33" customWidth="1"/>
    <col min="21" max="27" width="9.140625" style="1"/>
    <col min="28" max="28" width="15.140625" style="1" customWidth="1"/>
    <col min="29" max="16384" width="9.140625" style="1"/>
  </cols>
  <sheetData>
    <row r="1" spans="1:28" ht="30.75" hidden="1" thickBot="1">
      <c r="A1" s="56"/>
      <c r="B1" s="57"/>
      <c r="C1" s="57"/>
      <c r="D1" s="57"/>
      <c r="E1" s="58"/>
      <c r="F1" s="57"/>
      <c r="G1" s="57"/>
      <c r="H1" s="57"/>
      <c r="I1" s="57"/>
      <c r="J1" s="59"/>
      <c r="K1" s="206"/>
      <c r="L1" s="57"/>
      <c r="M1" s="57"/>
      <c r="N1" s="203"/>
      <c r="O1" s="57"/>
      <c r="P1" s="57"/>
      <c r="Q1" s="57"/>
      <c r="R1" s="238"/>
    </row>
    <row r="2" spans="1:28" ht="128.25" customHeight="1" thickTop="1" thickBot="1">
      <c r="A2" s="272"/>
      <c r="B2" s="273"/>
      <c r="C2" s="273"/>
      <c r="D2" s="273"/>
      <c r="E2" s="273"/>
      <c r="F2" s="273"/>
      <c r="G2" s="273"/>
      <c r="H2" s="273"/>
      <c r="I2" s="273"/>
      <c r="J2" s="273"/>
      <c r="K2" s="207"/>
      <c r="L2" s="34"/>
      <c r="M2" s="34"/>
      <c r="N2" s="237"/>
      <c r="O2" s="297" t="s">
        <v>160</v>
      </c>
      <c r="P2" s="298"/>
      <c r="Q2" s="298"/>
      <c r="R2" s="299"/>
      <c r="U2" s="285" t="s">
        <v>40</v>
      </c>
      <c r="V2" s="285"/>
      <c r="W2" s="285"/>
      <c r="X2" s="285"/>
      <c r="Y2" s="294">
        <f>1*K66</f>
        <v>0</v>
      </c>
      <c r="Z2" s="295"/>
      <c r="AA2" s="295"/>
      <c r="AB2" s="295"/>
    </row>
    <row r="3" spans="1:28" ht="12" customHeight="1" thickBot="1">
      <c r="A3" s="277"/>
      <c r="B3" s="278"/>
      <c r="C3" s="278"/>
      <c r="D3" s="278"/>
      <c r="E3" s="278"/>
      <c r="F3" s="278"/>
      <c r="G3" s="278"/>
      <c r="H3" s="278"/>
      <c r="I3" s="278"/>
      <c r="J3" s="278"/>
      <c r="K3" s="208"/>
      <c r="L3" s="33"/>
      <c r="M3" s="33"/>
      <c r="N3" s="232"/>
      <c r="O3" s="292"/>
      <c r="P3" s="293"/>
      <c r="Q3" s="293"/>
      <c r="R3" s="293"/>
      <c r="T3" s="49"/>
      <c r="U3" s="285" t="s">
        <v>41</v>
      </c>
      <c r="V3" s="285"/>
      <c r="W3" s="285"/>
      <c r="X3" s="285"/>
      <c r="Y3" s="300">
        <f ca="1">1*'Обьем Вес '!O61</f>
        <v>0</v>
      </c>
      <c r="Z3" s="300"/>
      <c r="AA3" s="300"/>
      <c r="AB3" s="300"/>
    </row>
    <row r="4" spans="1:28" ht="18.75" customHeight="1" thickBot="1">
      <c r="A4" s="277"/>
      <c r="B4" s="278"/>
      <c r="C4" s="278"/>
      <c r="D4" s="278"/>
      <c r="E4" s="278"/>
      <c r="F4" s="278"/>
      <c r="G4" s="278"/>
      <c r="H4" s="278"/>
      <c r="I4" s="278"/>
      <c r="J4" s="278"/>
      <c r="K4" s="208"/>
      <c r="L4" s="33"/>
      <c r="M4" s="33"/>
      <c r="N4" s="233"/>
      <c r="O4" s="293"/>
      <c r="P4" s="293"/>
      <c r="Q4" s="293"/>
      <c r="R4" s="293"/>
      <c r="T4" s="49"/>
      <c r="U4" s="285"/>
      <c r="V4" s="285"/>
      <c r="W4" s="285"/>
      <c r="X4" s="285"/>
      <c r="Y4" s="300"/>
      <c r="Z4" s="300"/>
      <c r="AA4" s="300"/>
      <c r="AB4" s="300"/>
    </row>
    <row r="5" spans="1:28" ht="12" hidden="1" customHeight="1">
      <c r="A5" s="277"/>
      <c r="B5" s="278"/>
      <c r="C5" s="278"/>
      <c r="D5" s="278"/>
      <c r="E5" s="278"/>
      <c r="F5" s="278"/>
      <c r="G5" s="278"/>
      <c r="H5" s="278"/>
      <c r="I5" s="278"/>
      <c r="J5" s="278"/>
      <c r="K5" s="208"/>
      <c r="L5" s="33"/>
      <c r="M5" s="33"/>
      <c r="N5" s="204"/>
      <c r="O5" s="234"/>
      <c r="P5" s="69"/>
      <c r="Q5" s="69"/>
      <c r="R5" s="235"/>
      <c r="T5" s="49"/>
      <c r="U5" s="285"/>
      <c r="V5" s="285"/>
      <c r="W5" s="285"/>
      <c r="X5" s="285"/>
      <c r="Y5" s="300"/>
      <c r="Z5" s="300"/>
      <c r="AA5" s="300"/>
      <c r="AB5" s="300"/>
    </row>
    <row r="6" spans="1:28" ht="6" hidden="1" customHeight="1">
      <c r="A6" s="277"/>
      <c r="B6" s="278"/>
      <c r="C6" s="278"/>
      <c r="D6" s="278"/>
      <c r="E6" s="278"/>
      <c r="F6" s="278"/>
      <c r="G6" s="278"/>
      <c r="H6" s="278"/>
      <c r="I6" s="278"/>
      <c r="J6" s="278"/>
      <c r="K6" s="208"/>
      <c r="L6" s="33"/>
      <c r="M6" s="33"/>
      <c r="N6" s="204"/>
      <c r="O6" s="234"/>
      <c r="P6" s="69"/>
      <c r="Q6" s="69"/>
      <c r="R6" s="235"/>
      <c r="T6" s="49"/>
      <c r="U6" s="285"/>
      <c r="V6" s="285"/>
      <c r="W6" s="285"/>
      <c r="X6" s="285"/>
      <c r="Y6" s="300"/>
      <c r="Z6" s="300"/>
      <c r="AA6" s="300"/>
      <c r="AB6" s="300"/>
    </row>
    <row r="7" spans="1:28" ht="12" customHeight="1" thickBot="1">
      <c r="A7" s="209"/>
      <c r="B7" s="210"/>
      <c r="C7" s="210"/>
      <c r="D7" s="210"/>
      <c r="E7" s="210"/>
      <c r="F7" s="210"/>
      <c r="G7" s="210"/>
      <c r="H7" s="210"/>
      <c r="I7" s="210"/>
      <c r="J7" s="211"/>
      <c r="K7" s="208"/>
      <c r="L7" s="33"/>
      <c r="M7" s="33"/>
      <c r="N7" s="230"/>
      <c r="O7" s="288"/>
      <c r="P7" s="288"/>
      <c r="Q7" s="288"/>
      <c r="R7" s="288"/>
      <c r="T7" s="49"/>
      <c r="U7" s="285"/>
      <c r="V7" s="285"/>
      <c r="W7" s="285"/>
      <c r="X7" s="285"/>
      <c r="Y7" s="300"/>
      <c r="Z7" s="300"/>
      <c r="AA7" s="300"/>
      <c r="AB7" s="300"/>
    </row>
    <row r="8" spans="1:28" ht="12" customHeight="1" thickBot="1">
      <c r="A8" s="279" t="s">
        <v>23</v>
      </c>
      <c r="B8" s="280"/>
      <c r="C8" s="280"/>
      <c r="D8" s="280"/>
      <c r="E8" s="280"/>
      <c r="F8" s="280"/>
      <c r="G8" s="280"/>
      <c r="H8" s="280"/>
      <c r="I8" s="280"/>
      <c r="J8" s="280"/>
      <c r="K8" s="281"/>
      <c r="L8" s="33"/>
      <c r="M8" s="33"/>
      <c r="N8" s="231"/>
      <c r="O8" s="288"/>
      <c r="P8" s="288"/>
      <c r="Q8" s="288"/>
      <c r="R8" s="288"/>
      <c r="T8" s="49"/>
      <c r="U8" s="285"/>
      <c r="V8" s="285"/>
      <c r="W8" s="285"/>
      <c r="X8" s="285"/>
      <c r="Y8" s="300"/>
      <c r="Z8" s="300"/>
      <c r="AA8" s="300"/>
      <c r="AB8" s="300"/>
    </row>
    <row r="9" spans="1:28" ht="12" customHeight="1" thickBot="1">
      <c r="A9" s="282"/>
      <c r="B9" s="280"/>
      <c r="C9" s="280"/>
      <c r="D9" s="280"/>
      <c r="E9" s="280"/>
      <c r="F9" s="280"/>
      <c r="G9" s="280"/>
      <c r="H9" s="280"/>
      <c r="I9" s="280"/>
      <c r="J9" s="280"/>
      <c r="K9" s="281"/>
      <c r="L9" s="33"/>
      <c r="M9" s="33"/>
      <c r="N9" s="231"/>
      <c r="O9" s="288"/>
      <c r="P9" s="288"/>
      <c r="Q9" s="288"/>
      <c r="R9" s="288"/>
      <c r="T9" s="49"/>
      <c r="U9" s="285"/>
      <c r="V9" s="285"/>
      <c r="W9" s="285"/>
      <c r="X9" s="285"/>
      <c r="Y9" s="300"/>
      <c r="Z9" s="300"/>
      <c r="AA9" s="300"/>
      <c r="AB9" s="300"/>
    </row>
    <row r="10" spans="1:28" ht="5.25" customHeight="1" thickBot="1">
      <c r="A10" s="282"/>
      <c r="B10" s="280"/>
      <c r="C10" s="280"/>
      <c r="D10" s="280"/>
      <c r="E10" s="280"/>
      <c r="F10" s="280"/>
      <c r="G10" s="280"/>
      <c r="H10" s="280"/>
      <c r="I10" s="280"/>
      <c r="J10" s="280"/>
      <c r="K10" s="281"/>
      <c r="L10" s="33"/>
      <c r="M10" s="33"/>
      <c r="N10" s="231"/>
      <c r="O10" s="288"/>
      <c r="P10" s="288"/>
      <c r="Q10" s="288"/>
      <c r="R10" s="288"/>
      <c r="T10" s="49"/>
      <c r="U10" s="285"/>
      <c r="V10" s="285"/>
      <c r="W10" s="285"/>
      <c r="X10" s="285"/>
      <c r="Y10" s="300"/>
      <c r="Z10" s="300"/>
      <c r="AA10" s="300"/>
      <c r="AB10" s="300"/>
    </row>
    <row r="11" spans="1:28" ht="35.25" customHeight="1" thickBot="1">
      <c r="A11" s="282"/>
      <c r="B11" s="280"/>
      <c r="C11" s="280"/>
      <c r="D11" s="280"/>
      <c r="E11" s="280"/>
      <c r="F11" s="280"/>
      <c r="G11" s="280"/>
      <c r="H11" s="280"/>
      <c r="I11" s="280"/>
      <c r="J11" s="280"/>
      <c r="K11" s="281"/>
      <c r="L11" s="33"/>
      <c r="M11" s="33"/>
      <c r="N11" s="231"/>
      <c r="O11" s="288"/>
      <c r="P11" s="288"/>
      <c r="Q11" s="288"/>
      <c r="R11" s="288"/>
      <c r="T11" s="49"/>
      <c r="U11" s="285"/>
      <c r="V11" s="285"/>
      <c r="W11" s="285"/>
      <c r="X11" s="285"/>
      <c r="Y11" s="300"/>
      <c r="Z11" s="300"/>
      <c r="AA11" s="300"/>
      <c r="AB11" s="300"/>
    </row>
    <row r="12" spans="1:28" ht="28.5" customHeight="1" thickBot="1">
      <c r="A12" s="282"/>
      <c r="B12" s="280"/>
      <c r="C12" s="280"/>
      <c r="D12" s="280"/>
      <c r="E12" s="280"/>
      <c r="F12" s="280"/>
      <c r="G12" s="280"/>
      <c r="H12" s="280"/>
      <c r="I12" s="280"/>
      <c r="J12" s="280"/>
      <c r="K12" s="281"/>
      <c r="L12" s="33"/>
      <c r="M12" s="33"/>
      <c r="N12" s="232"/>
      <c r="O12" s="55"/>
      <c r="P12" s="55"/>
      <c r="Q12" s="55"/>
      <c r="R12" s="55"/>
      <c r="T12" s="49"/>
      <c r="U12" s="285"/>
      <c r="V12" s="285"/>
      <c r="W12" s="285"/>
      <c r="X12" s="285"/>
      <c r="Y12" s="300"/>
      <c r="Z12" s="300"/>
      <c r="AA12" s="300"/>
      <c r="AB12" s="300"/>
    </row>
    <row r="13" spans="1:28" ht="73.5" customHeight="1" thickBot="1">
      <c r="A13" s="282"/>
      <c r="B13" s="280"/>
      <c r="C13" s="280"/>
      <c r="D13" s="280"/>
      <c r="E13" s="280"/>
      <c r="F13" s="280"/>
      <c r="G13" s="280"/>
      <c r="H13" s="280"/>
      <c r="I13" s="280"/>
      <c r="J13" s="280"/>
      <c r="K13" s="281"/>
      <c r="L13" s="33"/>
      <c r="M13" s="33"/>
      <c r="N13" s="233"/>
      <c r="O13" s="236"/>
      <c r="P13" s="69"/>
      <c r="Q13" s="69"/>
      <c r="R13" s="69"/>
      <c r="T13" s="49"/>
      <c r="U13" s="285" t="s">
        <v>42</v>
      </c>
      <c r="V13" s="285"/>
      <c r="W13" s="285"/>
      <c r="X13" s="285"/>
      <c r="Y13" s="300">
        <f ca="1">1*'Обьем Вес '!N61</f>
        <v>0</v>
      </c>
      <c r="Z13" s="300"/>
      <c r="AA13" s="300"/>
      <c r="AB13" s="300"/>
    </row>
    <row r="14" spans="1:28" ht="69" customHeight="1" thickBot="1">
      <c r="A14" s="274" t="s">
        <v>74</v>
      </c>
      <c r="B14" s="275"/>
      <c r="C14" s="275"/>
      <c r="D14" s="275"/>
      <c r="E14" s="275"/>
      <c r="F14" s="275"/>
      <c r="G14" s="275"/>
      <c r="H14" s="276"/>
      <c r="I14" s="212"/>
      <c r="J14" s="283" t="s">
        <v>47</v>
      </c>
      <c r="K14" s="213" t="s">
        <v>7</v>
      </c>
      <c r="L14" s="33"/>
      <c r="M14" s="33"/>
      <c r="N14" s="205"/>
      <c r="O14" s="289"/>
      <c r="P14" s="290"/>
      <c r="Q14" s="290"/>
      <c r="R14" s="290"/>
      <c r="U14" s="285"/>
      <c r="V14" s="285"/>
      <c r="W14" s="285"/>
      <c r="X14" s="285"/>
      <c r="Y14" s="300"/>
      <c r="Z14" s="300"/>
      <c r="AA14" s="300"/>
      <c r="AB14" s="300"/>
    </row>
    <row r="15" spans="1:28" ht="78.75" customHeight="1" thickBot="1">
      <c r="A15" s="214" t="s">
        <v>0</v>
      </c>
      <c r="B15" s="215" t="s">
        <v>12</v>
      </c>
      <c r="C15" s="216" t="s">
        <v>4</v>
      </c>
      <c r="D15" s="216" t="s">
        <v>115</v>
      </c>
      <c r="E15" s="216" t="s">
        <v>166</v>
      </c>
      <c r="F15" s="216" t="s">
        <v>3</v>
      </c>
      <c r="G15" s="216" t="s">
        <v>117</v>
      </c>
      <c r="H15" s="216" t="s">
        <v>120</v>
      </c>
      <c r="I15" s="217" t="s">
        <v>121</v>
      </c>
      <c r="J15" s="284"/>
      <c r="K15" s="218" t="s">
        <v>156</v>
      </c>
      <c r="L15" s="33"/>
      <c r="M15" s="33"/>
      <c r="N15" s="69"/>
      <c r="O15" s="291"/>
      <c r="P15" s="291"/>
      <c r="Q15" s="291"/>
      <c r="R15" s="291"/>
      <c r="U15" s="285" t="s">
        <v>43</v>
      </c>
      <c r="V15" s="285"/>
      <c r="W15" s="285"/>
      <c r="X15" s="285"/>
      <c r="Y15" s="296">
        <f ca="1">1*'Обьем Вес '!D58</f>
        <v>0</v>
      </c>
      <c r="Z15" s="296"/>
      <c r="AA15" s="296"/>
      <c r="AB15" s="296"/>
    </row>
    <row r="16" spans="1:28" ht="74.25" customHeight="1" thickBot="1">
      <c r="A16" s="286" t="s">
        <v>150</v>
      </c>
      <c r="B16" s="287"/>
      <c r="C16" s="287"/>
      <c r="D16" s="287"/>
      <c r="E16" s="287"/>
      <c r="F16" s="287"/>
      <c r="G16" s="287"/>
      <c r="H16" s="287"/>
      <c r="I16" s="287"/>
      <c r="J16" s="287"/>
      <c r="K16" s="245"/>
      <c r="L16" s="33"/>
      <c r="M16" s="33"/>
      <c r="N16" s="69"/>
      <c r="O16" s="301"/>
      <c r="P16" s="302"/>
      <c r="Q16" s="302"/>
      <c r="R16" s="302"/>
      <c r="U16" s="285"/>
      <c r="V16" s="285"/>
      <c r="W16" s="285"/>
      <c r="X16" s="285"/>
      <c r="Y16" s="296"/>
      <c r="Z16" s="296"/>
      <c r="AA16" s="296"/>
      <c r="AB16" s="296"/>
    </row>
    <row r="17" spans="1:28" ht="106.5" customHeight="1" thickBot="1">
      <c r="A17" s="228">
        <v>1</v>
      </c>
      <c r="B17" s="186">
        <v>4627163700125</v>
      </c>
      <c r="C17" s="183" t="s">
        <v>142</v>
      </c>
      <c r="D17" s="29" t="s">
        <v>136</v>
      </c>
      <c r="E17" s="261" t="s">
        <v>161</v>
      </c>
      <c r="F17" s="198" t="s">
        <v>1</v>
      </c>
      <c r="G17" s="198">
        <v>50</v>
      </c>
      <c r="H17" s="27"/>
      <c r="I17" s="156">
        <v>60</v>
      </c>
      <c r="J17" s="164"/>
      <c r="K17" s="170">
        <f>G17*I17*J17</f>
        <v>0</v>
      </c>
      <c r="L17" s="33"/>
      <c r="M17" s="33"/>
      <c r="N17" s="69"/>
      <c r="O17" s="314"/>
      <c r="P17" s="315"/>
      <c r="Q17" s="315"/>
      <c r="R17" s="315"/>
      <c r="U17" s="303"/>
      <c r="V17" s="304"/>
      <c r="W17" s="304"/>
      <c r="X17" s="304"/>
      <c r="Y17" s="304"/>
      <c r="Z17" s="304"/>
      <c r="AA17" s="304"/>
      <c r="AB17" s="305"/>
    </row>
    <row r="18" spans="1:28" ht="93" customHeight="1">
      <c r="A18" s="196">
        <v>2</v>
      </c>
      <c r="B18" s="186">
        <v>4620769131508</v>
      </c>
      <c r="C18" s="183" t="s">
        <v>123</v>
      </c>
      <c r="D18" s="184" t="s">
        <v>103</v>
      </c>
      <c r="E18" s="261" t="s">
        <v>162</v>
      </c>
      <c r="F18" s="198" t="s">
        <v>1</v>
      </c>
      <c r="G18" s="198">
        <v>48</v>
      </c>
      <c r="H18" s="27"/>
      <c r="I18" s="156">
        <v>25</v>
      </c>
      <c r="J18" s="164"/>
      <c r="K18" s="170">
        <f>G18*I18*J18</f>
        <v>0</v>
      </c>
      <c r="L18" s="33"/>
      <c r="M18" s="33"/>
      <c r="N18" s="69"/>
      <c r="O18" s="314"/>
      <c r="P18" s="315"/>
      <c r="Q18" s="315"/>
      <c r="R18" s="315"/>
      <c r="U18" s="309"/>
      <c r="V18" s="310"/>
      <c r="W18" s="310"/>
      <c r="X18" s="310"/>
      <c r="Y18" s="311"/>
      <c r="Z18" s="311"/>
      <c r="AA18" s="311"/>
      <c r="AB18" s="312"/>
    </row>
    <row r="19" spans="1:28" ht="93" customHeight="1">
      <c r="A19" s="195">
        <v>3</v>
      </c>
      <c r="B19" s="187">
        <v>4620769131546</v>
      </c>
      <c r="C19" s="181" t="s">
        <v>124</v>
      </c>
      <c r="D19" s="182" t="s">
        <v>103</v>
      </c>
      <c r="E19" s="262" t="s">
        <v>163</v>
      </c>
      <c r="F19" s="200" t="s">
        <v>1</v>
      </c>
      <c r="G19" s="200">
        <v>48</v>
      </c>
      <c r="H19" s="68"/>
      <c r="I19" s="157">
        <v>25</v>
      </c>
      <c r="J19" s="165"/>
      <c r="K19" s="171">
        <f>J19*I19*G19</f>
        <v>0</v>
      </c>
      <c r="L19" s="33"/>
      <c r="M19" s="33"/>
      <c r="N19" s="69"/>
      <c r="O19" s="54"/>
      <c r="P19" s="67"/>
      <c r="Q19" s="67"/>
      <c r="R19" s="67"/>
      <c r="U19" s="309"/>
      <c r="V19" s="310"/>
      <c r="W19" s="310"/>
      <c r="X19" s="310"/>
      <c r="Y19" s="311"/>
      <c r="Z19" s="311"/>
      <c r="AA19" s="311"/>
      <c r="AB19" s="312"/>
    </row>
    <row r="20" spans="1:28" ht="81.75" customHeight="1" outlineLevel="1">
      <c r="A20" s="190">
        <v>4</v>
      </c>
      <c r="B20" s="187">
        <v>4620769131072</v>
      </c>
      <c r="C20" s="181" t="s">
        <v>125</v>
      </c>
      <c r="D20" s="182" t="s">
        <v>103</v>
      </c>
      <c r="E20" s="262" t="s">
        <v>204</v>
      </c>
      <c r="F20" s="201" t="s">
        <v>1</v>
      </c>
      <c r="G20" s="201">
        <v>48</v>
      </c>
      <c r="H20" s="2"/>
      <c r="I20" s="157">
        <v>25</v>
      </c>
      <c r="J20" s="166"/>
      <c r="K20" s="172">
        <f>G20*I20*J20</f>
        <v>0</v>
      </c>
      <c r="L20" s="33"/>
      <c r="M20" s="33"/>
      <c r="N20" s="69"/>
      <c r="O20" s="314"/>
      <c r="P20" s="315"/>
      <c r="Q20" s="315"/>
      <c r="R20" s="315"/>
      <c r="U20" s="313"/>
      <c r="V20" s="311"/>
      <c r="W20" s="311"/>
      <c r="X20" s="311"/>
      <c r="Y20" s="311"/>
      <c r="Z20" s="311"/>
      <c r="AA20" s="311"/>
      <c r="AB20" s="312"/>
    </row>
    <row r="21" spans="1:28" ht="79.5" customHeight="1" thickBot="1">
      <c r="A21" s="191">
        <v>5</v>
      </c>
      <c r="B21" s="188">
        <v>4620769131539</v>
      </c>
      <c r="C21" s="185" t="s">
        <v>126</v>
      </c>
      <c r="D21" s="182" t="s">
        <v>103</v>
      </c>
      <c r="E21" s="263" t="s">
        <v>164</v>
      </c>
      <c r="F21" s="202" t="s">
        <v>53</v>
      </c>
      <c r="G21" s="202">
        <v>24</v>
      </c>
      <c r="H21" s="30"/>
      <c r="I21" s="157">
        <v>70</v>
      </c>
      <c r="J21" s="167"/>
      <c r="K21" s="173">
        <f>G21*I21*J21</f>
        <v>0</v>
      </c>
      <c r="L21" s="33"/>
      <c r="M21" s="33"/>
      <c r="N21" s="69"/>
      <c r="O21" s="314"/>
      <c r="P21" s="315"/>
      <c r="Q21" s="315"/>
      <c r="R21" s="315"/>
      <c r="U21" s="316" t="s">
        <v>141</v>
      </c>
      <c r="V21" s="317"/>
      <c r="W21" s="317"/>
      <c r="X21" s="317"/>
      <c r="Y21" s="317"/>
      <c r="Z21" s="317"/>
      <c r="AA21" s="317"/>
      <c r="AB21" s="318"/>
    </row>
    <row r="22" spans="1:28" ht="79.5" customHeight="1" thickBot="1">
      <c r="A22" s="192">
        <v>6</v>
      </c>
      <c r="B22" s="188">
        <v>4620769131607</v>
      </c>
      <c r="C22" s="185" t="s">
        <v>153</v>
      </c>
      <c r="D22" s="182" t="s">
        <v>103</v>
      </c>
      <c r="E22" s="263" t="s">
        <v>165</v>
      </c>
      <c r="F22" s="202" t="s">
        <v>154</v>
      </c>
      <c r="G22" s="202">
        <v>20</v>
      </c>
      <c r="H22" s="30"/>
      <c r="I22" s="253">
        <v>99</v>
      </c>
      <c r="J22" s="167"/>
      <c r="K22" s="173">
        <f>G22*I22*J22</f>
        <v>0</v>
      </c>
      <c r="L22" s="33"/>
      <c r="M22" s="33"/>
      <c r="N22" s="69"/>
      <c r="O22" s="54"/>
      <c r="P22" s="67"/>
      <c r="Q22" s="67"/>
      <c r="R22" s="67"/>
      <c r="U22" s="250"/>
      <c r="V22" s="251"/>
      <c r="W22" s="251"/>
      <c r="X22" s="251"/>
      <c r="Y22" s="251"/>
      <c r="Z22" s="251"/>
      <c r="AA22" s="251"/>
      <c r="AB22" s="252"/>
    </row>
    <row r="23" spans="1:28" ht="93" customHeight="1" thickBot="1">
      <c r="A23" s="192">
        <v>7</v>
      </c>
      <c r="B23" s="188">
        <v>4620769131669</v>
      </c>
      <c r="C23" s="185" t="s">
        <v>158</v>
      </c>
      <c r="D23" s="182" t="s">
        <v>103</v>
      </c>
      <c r="E23" s="263" t="s">
        <v>169</v>
      </c>
      <c r="F23" s="202" t="s">
        <v>157</v>
      </c>
      <c r="G23" s="202">
        <v>24</v>
      </c>
      <c r="H23" s="30"/>
      <c r="I23" s="158">
        <v>60</v>
      </c>
      <c r="J23" s="167"/>
      <c r="K23" s="173">
        <f>J23*I23*G23</f>
        <v>0</v>
      </c>
      <c r="L23" s="33"/>
      <c r="M23" s="33"/>
      <c r="N23" s="69"/>
      <c r="O23" s="314"/>
      <c r="P23" s="315"/>
      <c r="Q23" s="315"/>
      <c r="R23" s="315"/>
      <c r="U23" s="306" t="s">
        <v>152</v>
      </c>
      <c r="V23" s="307"/>
      <c r="W23" s="307"/>
      <c r="X23" s="307"/>
      <c r="Y23" s="307"/>
      <c r="Z23" s="307"/>
      <c r="AA23" s="307"/>
      <c r="AB23" s="308"/>
    </row>
    <row r="24" spans="1:28" ht="93" customHeight="1" thickBot="1">
      <c r="A24" s="192">
        <v>8</v>
      </c>
      <c r="B24" s="188">
        <v>4620769131201</v>
      </c>
      <c r="C24" s="185" t="s">
        <v>127</v>
      </c>
      <c r="D24" s="182" t="s">
        <v>103</v>
      </c>
      <c r="E24" s="263" t="s">
        <v>167</v>
      </c>
      <c r="F24" s="202" t="s">
        <v>54</v>
      </c>
      <c r="G24" s="202">
        <v>40</v>
      </c>
      <c r="H24" s="30"/>
      <c r="I24" s="158">
        <v>60</v>
      </c>
      <c r="J24" s="167"/>
      <c r="K24" s="173">
        <f>J24*I24*G24</f>
        <v>0</v>
      </c>
      <c r="L24" s="33"/>
      <c r="M24" s="33"/>
      <c r="N24" s="69"/>
      <c r="O24" s="314"/>
      <c r="P24" s="315"/>
      <c r="Q24" s="315"/>
      <c r="R24" s="315"/>
      <c r="U24" s="306"/>
      <c r="V24" s="307"/>
      <c r="W24" s="307"/>
      <c r="X24" s="307"/>
      <c r="Y24" s="307"/>
      <c r="Z24" s="307"/>
      <c r="AA24" s="307"/>
      <c r="AB24" s="308"/>
    </row>
    <row r="25" spans="1:28" ht="87.75" customHeight="1" thickBot="1">
      <c r="A25" s="192">
        <v>9</v>
      </c>
      <c r="B25" s="188">
        <v>4627163700118</v>
      </c>
      <c r="C25" s="185" t="s">
        <v>133</v>
      </c>
      <c r="D25" s="224" t="s">
        <v>139</v>
      </c>
      <c r="E25" s="263" t="s">
        <v>168</v>
      </c>
      <c r="F25" s="202" t="s">
        <v>130</v>
      </c>
      <c r="G25" s="202">
        <v>100</v>
      </c>
      <c r="H25" s="202"/>
      <c r="I25" s="159">
        <v>40</v>
      </c>
      <c r="J25" s="167"/>
      <c r="K25" s="173">
        <f>J25*I25*G25</f>
        <v>0</v>
      </c>
      <c r="L25" s="33"/>
      <c r="M25" s="33"/>
      <c r="N25" s="69"/>
      <c r="O25" s="328"/>
      <c r="P25" s="329"/>
      <c r="Q25" s="329"/>
      <c r="R25" s="329"/>
      <c r="U25" s="330"/>
      <c r="V25" s="331"/>
      <c r="W25" s="331"/>
      <c r="X25" s="331"/>
      <c r="Y25" s="331"/>
      <c r="Z25" s="331"/>
      <c r="AA25" s="331"/>
      <c r="AB25" s="332"/>
    </row>
    <row r="26" spans="1:28" ht="75" customHeight="1">
      <c r="A26" s="193">
        <v>10</v>
      </c>
      <c r="B26" s="176">
        <v>4620769130013</v>
      </c>
      <c r="C26" s="65" t="s">
        <v>104</v>
      </c>
      <c r="D26" s="183" t="s">
        <v>103</v>
      </c>
      <c r="E26" s="264" t="s">
        <v>170</v>
      </c>
      <c r="F26" s="198" t="s">
        <v>1</v>
      </c>
      <c r="G26" s="198">
        <v>48</v>
      </c>
      <c r="H26" s="27"/>
      <c r="I26" s="163">
        <v>30</v>
      </c>
      <c r="J26" s="164"/>
      <c r="K26" s="170">
        <f>G26*I26*J26</f>
        <v>0</v>
      </c>
      <c r="L26" s="33"/>
      <c r="M26" s="33"/>
      <c r="N26" s="69"/>
      <c r="O26" s="314"/>
      <c r="P26" s="315"/>
      <c r="Q26" s="315"/>
      <c r="R26" s="315"/>
      <c r="U26" s="319"/>
      <c r="V26" s="320"/>
      <c r="W26" s="320"/>
      <c r="X26" s="320"/>
      <c r="Y26" s="320"/>
      <c r="Z26" s="320"/>
      <c r="AA26" s="320"/>
      <c r="AB26" s="321"/>
    </row>
    <row r="27" spans="1:28" ht="73.5" customHeight="1">
      <c r="A27" s="191">
        <v>11</v>
      </c>
      <c r="B27" s="177">
        <v>4620769130334</v>
      </c>
      <c r="C27" s="62" t="s">
        <v>105</v>
      </c>
      <c r="D27" s="182" t="s">
        <v>103</v>
      </c>
      <c r="E27" s="265" t="s">
        <v>171</v>
      </c>
      <c r="F27" s="202" t="s">
        <v>53</v>
      </c>
      <c r="G27" s="201">
        <v>36</v>
      </c>
      <c r="H27" s="2"/>
      <c r="I27" s="160">
        <v>75</v>
      </c>
      <c r="J27" s="166"/>
      <c r="K27" s="172">
        <f>G27*I27*J27</f>
        <v>0</v>
      </c>
      <c r="L27" s="33"/>
      <c r="M27" s="33"/>
      <c r="N27" s="69"/>
      <c r="O27" s="314"/>
      <c r="P27" s="315"/>
      <c r="Q27" s="315"/>
      <c r="R27" s="315"/>
      <c r="U27" s="319"/>
      <c r="V27" s="320"/>
      <c r="W27" s="320"/>
      <c r="X27" s="320"/>
      <c r="Y27" s="320"/>
      <c r="Z27" s="320"/>
      <c r="AA27" s="320"/>
      <c r="AB27" s="321"/>
    </row>
    <row r="28" spans="1:28" ht="73.5" customHeight="1" thickBot="1">
      <c r="A28" s="191">
        <v>12</v>
      </c>
      <c r="B28" s="60">
        <v>4620769130341</v>
      </c>
      <c r="C28" s="61" t="s">
        <v>106</v>
      </c>
      <c r="D28" s="182" t="s">
        <v>103</v>
      </c>
      <c r="E28" s="267" t="s">
        <v>172</v>
      </c>
      <c r="F28" s="202" t="s">
        <v>1</v>
      </c>
      <c r="G28" s="202">
        <v>48</v>
      </c>
      <c r="H28" s="30"/>
      <c r="I28" s="161">
        <v>30</v>
      </c>
      <c r="J28" s="167"/>
      <c r="K28" s="173">
        <f>G28*I28*J28</f>
        <v>0</v>
      </c>
      <c r="L28" s="33"/>
      <c r="M28" s="33"/>
      <c r="N28" s="69"/>
      <c r="O28" s="314"/>
      <c r="P28" s="315"/>
      <c r="Q28" s="315"/>
      <c r="R28" s="315"/>
      <c r="U28" s="322"/>
      <c r="V28" s="323"/>
      <c r="W28" s="323"/>
      <c r="X28" s="323"/>
      <c r="Y28" s="323"/>
      <c r="Z28" s="323"/>
      <c r="AA28" s="323"/>
      <c r="AB28" s="324"/>
    </row>
    <row r="29" spans="1:28" ht="75" customHeight="1">
      <c r="A29" s="191">
        <v>13</v>
      </c>
      <c r="B29" s="60">
        <v>4620769131119</v>
      </c>
      <c r="C29" s="61" t="s">
        <v>107</v>
      </c>
      <c r="D29" s="182" t="s">
        <v>103</v>
      </c>
      <c r="E29" s="263" t="s">
        <v>173</v>
      </c>
      <c r="F29" s="202" t="s">
        <v>53</v>
      </c>
      <c r="G29" s="202">
        <v>36</v>
      </c>
      <c r="H29" s="30"/>
      <c r="I29" s="161">
        <v>80</v>
      </c>
      <c r="J29" s="167"/>
      <c r="K29" s="173">
        <f>J29*I29*G29</f>
        <v>0</v>
      </c>
      <c r="L29" s="33"/>
      <c r="M29" s="33"/>
      <c r="N29" s="69"/>
      <c r="O29" s="314"/>
      <c r="P29" s="315"/>
      <c r="Q29" s="315"/>
      <c r="R29" s="315"/>
      <c r="U29" s="325"/>
      <c r="V29" s="326"/>
      <c r="W29" s="326"/>
      <c r="X29" s="326"/>
      <c r="Y29" s="326"/>
      <c r="Z29" s="326"/>
      <c r="AA29" s="326"/>
      <c r="AB29" s="327"/>
    </row>
    <row r="30" spans="1:28" ht="69.95" customHeight="1" thickBot="1">
      <c r="A30" s="194">
        <v>14</v>
      </c>
      <c r="B30" s="52">
        <v>4620769131041</v>
      </c>
      <c r="C30" s="51" t="s">
        <v>108</v>
      </c>
      <c r="D30" s="248" t="s">
        <v>103</v>
      </c>
      <c r="E30" s="268" t="s">
        <v>174</v>
      </c>
      <c r="F30" s="199" t="s">
        <v>1</v>
      </c>
      <c r="G30" s="199">
        <v>48</v>
      </c>
      <c r="H30" s="28"/>
      <c r="I30" s="159">
        <v>32</v>
      </c>
      <c r="J30" s="168"/>
      <c r="K30" s="174">
        <f>G30*I30*J30</f>
        <v>0</v>
      </c>
      <c r="L30" s="33"/>
      <c r="M30" s="33"/>
      <c r="N30" s="69"/>
      <c r="O30" s="314"/>
      <c r="P30" s="315"/>
      <c r="Q30" s="315"/>
      <c r="R30" s="315"/>
      <c r="U30" s="319"/>
      <c r="V30" s="320"/>
      <c r="W30" s="320"/>
      <c r="X30" s="320"/>
      <c r="Y30" s="320"/>
      <c r="Z30" s="320"/>
      <c r="AA30" s="320"/>
      <c r="AB30" s="321"/>
    </row>
    <row r="31" spans="1:28" ht="85.5" customHeight="1">
      <c r="A31" s="193">
        <v>15</v>
      </c>
      <c r="B31" s="176">
        <v>4607060892529</v>
      </c>
      <c r="C31" s="178" t="s">
        <v>36</v>
      </c>
      <c r="D31" s="266" t="s">
        <v>136</v>
      </c>
      <c r="E31" s="269" t="s">
        <v>175</v>
      </c>
      <c r="F31" s="198" t="s">
        <v>2</v>
      </c>
      <c r="G31" s="198">
        <v>100</v>
      </c>
      <c r="H31" s="27"/>
      <c r="I31" s="162">
        <v>20</v>
      </c>
      <c r="J31" s="164"/>
      <c r="K31" s="170">
        <f>G31*I31*J31</f>
        <v>0</v>
      </c>
      <c r="L31" s="33"/>
      <c r="M31" s="33"/>
      <c r="N31" s="69"/>
      <c r="O31" s="314"/>
      <c r="P31" s="315"/>
      <c r="Q31" s="315"/>
      <c r="R31" s="315"/>
      <c r="U31" s="319"/>
      <c r="V31" s="320"/>
      <c r="W31" s="320"/>
      <c r="X31" s="320"/>
      <c r="Y31" s="320"/>
      <c r="Z31" s="320"/>
      <c r="AA31" s="320"/>
      <c r="AB31" s="321"/>
    </row>
    <row r="32" spans="1:28" ht="88.5" customHeight="1" thickBot="1">
      <c r="A32" s="195">
        <v>16</v>
      </c>
      <c r="B32" s="177">
        <v>4607060892178</v>
      </c>
      <c r="C32" s="50" t="s">
        <v>44</v>
      </c>
      <c r="D32" s="29" t="s">
        <v>136</v>
      </c>
      <c r="E32" s="265" t="s">
        <v>176</v>
      </c>
      <c r="F32" s="201" t="s">
        <v>2</v>
      </c>
      <c r="G32" s="201">
        <v>125</v>
      </c>
      <c r="H32" s="2"/>
      <c r="I32" s="157">
        <v>20</v>
      </c>
      <c r="J32" s="166"/>
      <c r="K32" s="172">
        <f>G32*I32*J32</f>
        <v>0</v>
      </c>
      <c r="L32" s="33"/>
      <c r="M32" s="33"/>
      <c r="N32" s="69"/>
      <c r="O32" s="314"/>
      <c r="P32" s="315"/>
      <c r="Q32" s="315"/>
      <c r="R32" s="315"/>
      <c r="U32" s="322"/>
      <c r="V32" s="323"/>
      <c r="W32" s="323"/>
      <c r="X32" s="323"/>
      <c r="Y32" s="323"/>
      <c r="Z32" s="323"/>
      <c r="AA32" s="323"/>
      <c r="AB32" s="324"/>
    </row>
    <row r="33" spans="1:28" ht="73.5" customHeight="1" thickBot="1">
      <c r="A33" s="194">
        <v>17</v>
      </c>
      <c r="B33" s="52">
        <v>4603646001491</v>
      </c>
      <c r="C33" s="179" t="s">
        <v>27</v>
      </c>
      <c r="D33" s="179" t="s">
        <v>137</v>
      </c>
      <c r="E33" s="268" t="s">
        <v>177</v>
      </c>
      <c r="F33" s="199" t="s">
        <v>29</v>
      </c>
      <c r="G33" s="199">
        <v>200</v>
      </c>
      <c r="H33" s="28"/>
      <c r="I33" s="159">
        <v>8.5</v>
      </c>
      <c r="J33" s="168"/>
      <c r="K33" s="174">
        <f>G33*I33*J33</f>
        <v>0</v>
      </c>
      <c r="L33" s="33"/>
      <c r="M33" s="33"/>
      <c r="N33" s="69"/>
      <c r="O33" s="314"/>
      <c r="P33" s="315"/>
      <c r="Q33" s="315"/>
      <c r="R33" s="315"/>
      <c r="U33" s="341" t="s">
        <v>151</v>
      </c>
      <c r="V33" s="342"/>
      <c r="W33" s="342"/>
      <c r="X33" s="342"/>
      <c r="Y33" s="343"/>
      <c r="Z33" s="343"/>
      <c r="AA33" s="343"/>
      <c r="AB33" s="344"/>
    </row>
    <row r="34" spans="1:28" ht="45" customHeight="1">
      <c r="A34" s="335" t="s">
        <v>119</v>
      </c>
      <c r="B34" s="336"/>
      <c r="C34" s="337"/>
      <c r="D34" s="337"/>
      <c r="E34" s="337"/>
      <c r="F34" s="337"/>
      <c r="G34" s="337"/>
      <c r="H34" s="337"/>
      <c r="I34" s="337"/>
      <c r="J34" s="338"/>
      <c r="K34" s="171">
        <f>SUM(K18:K33)</f>
        <v>0</v>
      </c>
      <c r="L34" s="33"/>
      <c r="M34" s="33"/>
      <c r="N34" s="69"/>
      <c r="O34" s="33"/>
      <c r="P34" s="33"/>
      <c r="Q34" s="33"/>
      <c r="R34" s="33"/>
      <c r="U34" s="345"/>
      <c r="V34" s="346"/>
      <c r="W34" s="346"/>
      <c r="X34" s="346"/>
      <c r="Y34" s="347"/>
      <c r="Z34" s="347"/>
      <c r="AA34" s="347"/>
      <c r="AB34" s="348"/>
    </row>
    <row r="35" spans="1:28" ht="77.25" customHeight="1" thickBot="1">
      <c r="A35" s="339" t="s">
        <v>135</v>
      </c>
      <c r="B35" s="340"/>
      <c r="C35" s="340"/>
      <c r="D35" s="340"/>
      <c r="E35" s="340"/>
      <c r="F35" s="340"/>
      <c r="G35" s="340"/>
      <c r="H35" s="340"/>
      <c r="I35" s="340"/>
      <c r="J35" s="340"/>
      <c r="K35" s="246"/>
      <c r="L35" s="33"/>
      <c r="M35" s="33"/>
      <c r="N35" s="69"/>
      <c r="O35" s="33"/>
      <c r="P35" s="33"/>
      <c r="Q35" s="33"/>
      <c r="R35" s="33"/>
      <c r="U35" s="349"/>
      <c r="V35" s="347"/>
      <c r="W35" s="347"/>
      <c r="X35" s="347"/>
      <c r="Y35" s="347"/>
      <c r="Z35" s="347"/>
      <c r="AA35" s="347"/>
      <c r="AB35" s="348"/>
    </row>
    <row r="36" spans="1:28" ht="79.5" customHeight="1" thickBot="1">
      <c r="A36" s="193">
        <v>18</v>
      </c>
      <c r="B36" s="186">
        <v>4607060890013</v>
      </c>
      <c r="C36" s="178" t="s">
        <v>30</v>
      </c>
      <c r="D36" s="227" t="s">
        <v>138</v>
      </c>
      <c r="E36" s="264" t="s">
        <v>178</v>
      </c>
      <c r="F36" s="198" t="s">
        <v>56</v>
      </c>
      <c r="G36" s="198">
        <v>50</v>
      </c>
      <c r="H36" s="27"/>
      <c r="I36" s="162">
        <v>90</v>
      </c>
      <c r="J36" s="164"/>
      <c r="K36" s="170">
        <f>G36*I36*J36</f>
        <v>0</v>
      </c>
      <c r="L36" s="33"/>
      <c r="M36" s="33"/>
      <c r="N36" s="69"/>
      <c r="O36" s="314"/>
      <c r="P36" s="315"/>
      <c r="Q36" s="315"/>
      <c r="R36" s="315"/>
      <c r="U36" s="350"/>
      <c r="V36" s="351"/>
      <c r="W36" s="351"/>
      <c r="X36" s="351"/>
      <c r="Y36" s="351"/>
      <c r="Z36" s="351"/>
      <c r="AA36" s="351"/>
      <c r="AB36" s="352"/>
    </row>
    <row r="37" spans="1:28" ht="66" customHeight="1">
      <c r="A37" s="195">
        <v>19</v>
      </c>
      <c r="B37" s="189">
        <v>4620769131454</v>
      </c>
      <c r="C37" s="29" t="s">
        <v>48</v>
      </c>
      <c r="D37" s="182" t="s">
        <v>103</v>
      </c>
      <c r="E37" s="262" t="s">
        <v>179</v>
      </c>
      <c r="F37" s="201" t="s">
        <v>5</v>
      </c>
      <c r="G37" s="201">
        <v>100</v>
      </c>
      <c r="H37" s="2"/>
      <c r="I37" s="157">
        <v>16</v>
      </c>
      <c r="J37" s="166"/>
      <c r="K37" s="172">
        <f>I37*G37*J37</f>
        <v>0</v>
      </c>
      <c r="L37" s="33"/>
      <c r="M37" s="33"/>
      <c r="N37" s="69"/>
      <c r="O37" s="314"/>
      <c r="P37" s="315"/>
      <c r="Q37" s="315"/>
      <c r="R37" s="315"/>
      <c r="U37" s="341"/>
      <c r="V37" s="342"/>
      <c r="W37" s="342"/>
      <c r="X37" s="342"/>
      <c r="Y37" s="343"/>
      <c r="Z37" s="343"/>
      <c r="AA37" s="343"/>
      <c r="AB37" s="344"/>
    </row>
    <row r="38" spans="1:28" ht="69.95" customHeight="1">
      <c r="A38" s="195">
        <v>20</v>
      </c>
      <c r="B38" s="189">
        <v>4620769131218</v>
      </c>
      <c r="C38" s="29" t="s">
        <v>46</v>
      </c>
      <c r="D38" s="182" t="s">
        <v>103</v>
      </c>
      <c r="E38" s="262" t="s">
        <v>180</v>
      </c>
      <c r="F38" s="201" t="s">
        <v>5</v>
      </c>
      <c r="G38" s="201">
        <v>100</v>
      </c>
      <c r="H38" s="2"/>
      <c r="I38" s="157">
        <v>12</v>
      </c>
      <c r="J38" s="166"/>
      <c r="K38" s="172">
        <f>I38*G38*J38</f>
        <v>0</v>
      </c>
      <c r="L38" s="33"/>
      <c r="M38" s="33"/>
      <c r="N38" s="69"/>
      <c r="O38" s="314"/>
      <c r="P38" s="315"/>
      <c r="Q38" s="315"/>
      <c r="R38" s="315"/>
      <c r="U38" s="345"/>
      <c r="V38" s="346"/>
      <c r="W38" s="346"/>
      <c r="X38" s="346"/>
      <c r="Y38" s="347"/>
      <c r="Z38" s="347"/>
      <c r="AA38" s="347"/>
      <c r="AB38" s="348"/>
    </row>
    <row r="39" spans="1:28" ht="71.25" customHeight="1">
      <c r="A39" s="195">
        <v>21</v>
      </c>
      <c r="B39" s="189">
        <v>4620769131232</v>
      </c>
      <c r="C39" s="29" t="s">
        <v>46</v>
      </c>
      <c r="D39" s="182" t="s">
        <v>103</v>
      </c>
      <c r="E39" s="262" t="s">
        <v>181</v>
      </c>
      <c r="F39" s="201" t="s">
        <v>6</v>
      </c>
      <c r="G39" s="201">
        <v>50</v>
      </c>
      <c r="H39" s="2"/>
      <c r="I39" s="157">
        <v>18</v>
      </c>
      <c r="J39" s="166"/>
      <c r="K39" s="172">
        <f>G39*I39*J39</f>
        <v>0</v>
      </c>
      <c r="L39" s="33"/>
      <c r="M39" s="33"/>
      <c r="N39" s="69"/>
      <c r="O39" s="353"/>
      <c r="P39" s="354"/>
      <c r="Q39" s="354"/>
      <c r="R39" s="354"/>
      <c r="U39" s="349"/>
      <c r="V39" s="347"/>
      <c r="W39" s="347"/>
      <c r="X39" s="347"/>
      <c r="Y39" s="347"/>
      <c r="Z39" s="347"/>
      <c r="AA39" s="347"/>
      <c r="AB39" s="348"/>
    </row>
    <row r="40" spans="1:28" ht="86.25" customHeight="1" thickBot="1">
      <c r="A40" s="195">
        <v>22</v>
      </c>
      <c r="B40" s="189">
        <v>4627163700071</v>
      </c>
      <c r="C40" s="29" t="s">
        <v>131</v>
      </c>
      <c r="D40" s="182" t="s">
        <v>103</v>
      </c>
      <c r="E40" s="262" t="s">
        <v>182</v>
      </c>
      <c r="F40" s="201" t="s">
        <v>6</v>
      </c>
      <c r="G40" s="201">
        <v>50</v>
      </c>
      <c r="H40" s="2"/>
      <c r="I40" s="163">
        <v>36</v>
      </c>
      <c r="J40" s="166"/>
      <c r="K40" s="172">
        <f>J40*I40*G40</f>
        <v>0</v>
      </c>
      <c r="L40" s="33"/>
      <c r="M40" s="33"/>
      <c r="N40" s="69"/>
      <c r="O40" s="219"/>
      <c r="P40" s="220"/>
      <c r="Q40" s="220"/>
      <c r="R40" s="220"/>
      <c r="U40" s="350"/>
      <c r="V40" s="351"/>
      <c r="W40" s="351"/>
      <c r="X40" s="351"/>
      <c r="Y40" s="351"/>
      <c r="Z40" s="351"/>
      <c r="AA40" s="351"/>
      <c r="AB40" s="352"/>
    </row>
    <row r="41" spans="1:28" ht="74.25" customHeight="1">
      <c r="A41" s="195">
        <v>23</v>
      </c>
      <c r="B41" s="189">
        <v>4627163700057</v>
      </c>
      <c r="C41" s="29" t="s">
        <v>113</v>
      </c>
      <c r="D41" s="182" t="s">
        <v>103</v>
      </c>
      <c r="E41" s="262" t="s">
        <v>183</v>
      </c>
      <c r="F41" s="201" t="s">
        <v>6</v>
      </c>
      <c r="G41" s="201">
        <v>30</v>
      </c>
      <c r="H41" s="2"/>
      <c r="I41" s="163">
        <v>36</v>
      </c>
      <c r="J41" s="169"/>
      <c r="K41" s="172">
        <f>J41*I41*G41</f>
        <v>0</v>
      </c>
      <c r="L41" s="33"/>
      <c r="M41" s="33"/>
      <c r="N41" s="69"/>
      <c r="O41" s="54"/>
      <c r="P41" s="67"/>
      <c r="Q41" s="67"/>
      <c r="R41" s="67"/>
      <c r="U41" s="239"/>
      <c r="V41" s="240"/>
      <c r="W41" s="240"/>
      <c r="X41" s="240"/>
      <c r="Y41" s="57"/>
      <c r="Z41" s="57"/>
      <c r="AA41" s="57"/>
      <c r="AB41" s="238"/>
    </row>
    <row r="42" spans="1:28" ht="81" customHeight="1">
      <c r="A42" s="195">
        <v>24</v>
      </c>
      <c r="B42" s="189">
        <v>4627163700033</v>
      </c>
      <c r="C42" s="29" t="s">
        <v>114</v>
      </c>
      <c r="D42" s="182" t="s">
        <v>103</v>
      </c>
      <c r="E42" s="262" t="s">
        <v>184</v>
      </c>
      <c r="F42" s="201" t="s">
        <v>71</v>
      </c>
      <c r="G42" s="201">
        <v>48</v>
      </c>
      <c r="H42" s="2"/>
      <c r="I42" s="157">
        <v>26</v>
      </c>
      <c r="J42" s="166"/>
      <c r="K42" s="172">
        <f>J42*I42*G42</f>
        <v>0</v>
      </c>
      <c r="L42" s="33"/>
      <c r="M42" s="33"/>
      <c r="N42" s="69"/>
      <c r="O42" s="54"/>
      <c r="P42" s="67"/>
      <c r="Q42" s="67"/>
      <c r="R42" s="67"/>
      <c r="U42" s="241"/>
      <c r="V42" s="55"/>
      <c r="W42" s="55"/>
      <c r="X42" s="55"/>
      <c r="Y42" s="33"/>
      <c r="Z42" s="33"/>
      <c r="AA42" s="33"/>
      <c r="AB42" s="242"/>
    </row>
    <row r="43" spans="1:28" ht="82.5" customHeight="1">
      <c r="A43" s="195">
        <v>25</v>
      </c>
      <c r="B43" s="189">
        <v>4607060892093</v>
      </c>
      <c r="C43" s="29" t="s">
        <v>69</v>
      </c>
      <c r="D43" s="224" t="s">
        <v>139</v>
      </c>
      <c r="E43" s="262" t="s">
        <v>185</v>
      </c>
      <c r="F43" s="201" t="s">
        <v>56</v>
      </c>
      <c r="G43" s="201">
        <v>50</v>
      </c>
      <c r="H43" s="2"/>
      <c r="I43" s="157">
        <v>85</v>
      </c>
      <c r="J43" s="166"/>
      <c r="K43" s="172">
        <f>I43*G43*J43</f>
        <v>0</v>
      </c>
      <c r="L43" s="33"/>
      <c r="M43" s="33"/>
      <c r="N43" s="69"/>
      <c r="O43" s="314"/>
      <c r="P43" s="315"/>
      <c r="Q43" s="315"/>
      <c r="R43" s="315"/>
      <c r="U43" s="355"/>
      <c r="V43" s="315"/>
      <c r="W43" s="315"/>
      <c r="X43" s="315"/>
      <c r="Y43" s="33"/>
      <c r="Z43" s="33"/>
      <c r="AA43" s="33"/>
      <c r="AB43" s="242"/>
    </row>
    <row r="44" spans="1:28" ht="79.5" customHeight="1">
      <c r="A44" s="195">
        <v>26</v>
      </c>
      <c r="B44" s="189">
        <v>4620769131461</v>
      </c>
      <c r="C44" s="29" t="s">
        <v>50</v>
      </c>
      <c r="D44" s="182" t="s">
        <v>103</v>
      </c>
      <c r="E44" s="262" t="s">
        <v>186</v>
      </c>
      <c r="F44" s="201" t="s">
        <v>57</v>
      </c>
      <c r="G44" s="201">
        <v>120</v>
      </c>
      <c r="H44" s="2"/>
      <c r="I44" s="157">
        <v>16</v>
      </c>
      <c r="J44" s="166"/>
      <c r="K44" s="172">
        <f>I44*G44*J44</f>
        <v>0</v>
      </c>
      <c r="L44" s="33"/>
      <c r="M44" s="33"/>
      <c r="N44" s="69"/>
      <c r="O44" s="314"/>
      <c r="P44" s="315"/>
      <c r="Q44" s="315"/>
      <c r="R44" s="315"/>
      <c r="U44" s="241"/>
      <c r="V44" s="55"/>
      <c r="W44" s="55"/>
      <c r="X44" s="55"/>
      <c r="Y44" s="33"/>
      <c r="Z44" s="33"/>
      <c r="AA44" s="33"/>
      <c r="AB44" s="242"/>
    </row>
    <row r="45" spans="1:28" ht="78.75" customHeight="1">
      <c r="A45" s="195">
        <v>27</v>
      </c>
      <c r="B45" s="189">
        <v>4627163700088</v>
      </c>
      <c r="C45" s="29" t="s">
        <v>31</v>
      </c>
      <c r="D45" s="182" t="s">
        <v>103</v>
      </c>
      <c r="E45" s="262" t="s">
        <v>187</v>
      </c>
      <c r="F45" s="201" t="s">
        <v>5</v>
      </c>
      <c r="G45" s="201">
        <v>100</v>
      </c>
      <c r="H45" s="2"/>
      <c r="I45" s="157">
        <v>22</v>
      </c>
      <c r="J45" s="169"/>
      <c r="K45" s="172">
        <f>J45*I45*G45</f>
        <v>0</v>
      </c>
      <c r="L45" s="33"/>
      <c r="M45" s="33"/>
      <c r="N45" s="69"/>
      <c r="O45" s="314"/>
      <c r="P45" s="315"/>
      <c r="Q45" s="315"/>
      <c r="R45" s="315"/>
      <c r="U45" s="355"/>
      <c r="V45" s="356"/>
      <c r="W45" s="356"/>
      <c r="X45" s="356"/>
      <c r="Y45" s="33"/>
      <c r="Z45" s="33"/>
      <c r="AA45" s="33"/>
      <c r="AB45" s="242"/>
    </row>
    <row r="46" spans="1:28" ht="79.5" customHeight="1">
      <c r="A46" s="195">
        <v>28</v>
      </c>
      <c r="B46" s="189">
        <v>4627163700095</v>
      </c>
      <c r="C46" s="29" t="s">
        <v>31</v>
      </c>
      <c r="D46" s="182" t="s">
        <v>103</v>
      </c>
      <c r="E46" s="262" t="s">
        <v>188</v>
      </c>
      <c r="F46" s="201" t="s">
        <v>6</v>
      </c>
      <c r="G46" s="201">
        <v>50</v>
      </c>
      <c r="H46" s="2"/>
      <c r="I46" s="163">
        <v>36</v>
      </c>
      <c r="J46" s="169"/>
      <c r="K46" s="172">
        <f>J46*I46*G46</f>
        <v>0</v>
      </c>
      <c r="L46" s="33"/>
      <c r="M46" s="33"/>
      <c r="N46" s="69"/>
      <c r="O46" s="314"/>
      <c r="P46" s="315"/>
      <c r="Q46" s="315"/>
      <c r="R46" s="315"/>
      <c r="U46" s="355"/>
      <c r="V46" s="356"/>
      <c r="W46" s="356"/>
      <c r="X46" s="356"/>
      <c r="Y46" s="33"/>
      <c r="Z46" s="33"/>
      <c r="AA46" s="33"/>
      <c r="AB46" s="242"/>
    </row>
    <row r="47" spans="1:28" ht="77.25" customHeight="1" thickBot="1">
      <c r="A47" s="194">
        <v>29</v>
      </c>
      <c r="B47" s="180" t="s">
        <v>37</v>
      </c>
      <c r="C47" s="179" t="s">
        <v>38</v>
      </c>
      <c r="D47" s="225" t="s">
        <v>138</v>
      </c>
      <c r="E47" s="268" t="s">
        <v>189</v>
      </c>
      <c r="F47" s="199" t="s">
        <v>35</v>
      </c>
      <c r="G47" s="199">
        <v>200</v>
      </c>
      <c r="H47" s="28"/>
      <c r="I47" s="159">
        <v>16</v>
      </c>
      <c r="J47" s="168"/>
      <c r="K47" s="174">
        <f>J47*I47*G47</f>
        <v>0</v>
      </c>
      <c r="L47" s="33"/>
      <c r="M47" s="33"/>
      <c r="N47" s="69"/>
      <c r="O47" s="314"/>
      <c r="P47" s="315"/>
      <c r="Q47" s="315"/>
      <c r="R47" s="315"/>
      <c r="U47" s="333"/>
      <c r="V47" s="334"/>
      <c r="W47" s="334"/>
      <c r="X47" s="334"/>
      <c r="Y47" s="243"/>
      <c r="Z47" s="243"/>
      <c r="AA47" s="243"/>
      <c r="AB47" s="244"/>
    </row>
    <row r="48" spans="1:28" ht="45" customHeight="1">
      <c r="A48" s="335" t="s">
        <v>118</v>
      </c>
      <c r="B48" s="336"/>
      <c r="C48" s="337"/>
      <c r="D48" s="337"/>
      <c r="E48" s="337"/>
      <c r="F48" s="337"/>
      <c r="G48" s="337"/>
      <c r="H48" s="337"/>
      <c r="I48" s="337"/>
      <c r="J48" s="338"/>
      <c r="K48" s="171">
        <f>SUM(K36:K47)</f>
        <v>0</v>
      </c>
      <c r="L48" s="33"/>
      <c r="M48" s="33"/>
      <c r="N48" s="69"/>
      <c r="O48" s="33"/>
      <c r="P48" s="33"/>
      <c r="Q48" s="33"/>
      <c r="R48" s="33"/>
    </row>
    <row r="49" spans="1:28" ht="75.75" customHeight="1" thickBot="1">
      <c r="A49" s="339" t="s">
        <v>149</v>
      </c>
      <c r="B49" s="357"/>
      <c r="C49" s="357"/>
      <c r="D49" s="357"/>
      <c r="E49" s="357"/>
      <c r="F49" s="357"/>
      <c r="G49" s="357"/>
      <c r="H49" s="357"/>
      <c r="I49" s="357"/>
      <c r="J49" s="357"/>
      <c r="K49" s="247"/>
      <c r="L49" s="33"/>
      <c r="M49" s="33"/>
      <c r="N49" s="69"/>
      <c r="O49" s="33"/>
      <c r="P49" s="33"/>
      <c r="Q49" s="33"/>
      <c r="R49" s="33"/>
      <c r="T49" s="1"/>
      <c r="U49" s="361"/>
      <c r="V49" s="361"/>
      <c r="W49" s="361"/>
      <c r="X49" s="361"/>
      <c r="Y49" s="361"/>
      <c r="Z49" s="361"/>
      <c r="AA49" s="361"/>
      <c r="AB49" s="361"/>
    </row>
    <row r="50" spans="1:28" ht="99.95" customHeight="1" outlineLevel="1">
      <c r="A50" s="193">
        <v>30</v>
      </c>
      <c r="B50" s="176">
        <v>4607060892130</v>
      </c>
      <c r="C50" s="65" t="s">
        <v>61</v>
      </c>
      <c r="D50" s="226" t="s">
        <v>139</v>
      </c>
      <c r="E50" s="264" t="s">
        <v>190</v>
      </c>
      <c r="F50" s="198" t="s">
        <v>2</v>
      </c>
      <c r="G50" s="198">
        <v>200</v>
      </c>
      <c r="H50" s="27"/>
      <c r="I50" s="162">
        <v>7</v>
      </c>
      <c r="J50" s="164"/>
      <c r="K50" s="170">
        <f t="shared" ref="K50:K61" si="0">J50*I50*G50</f>
        <v>0</v>
      </c>
      <c r="L50" s="33"/>
      <c r="M50" s="33"/>
      <c r="N50" s="69"/>
      <c r="O50" s="314"/>
      <c r="P50" s="315"/>
      <c r="Q50" s="315"/>
      <c r="R50" s="315"/>
      <c r="U50" s="314"/>
      <c r="V50" s="315"/>
      <c r="W50" s="315"/>
      <c r="X50" s="315"/>
    </row>
    <row r="51" spans="1:28" ht="99.95" customHeight="1">
      <c r="A51" s="195">
        <v>31</v>
      </c>
      <c r="B51" s="177">
        <v>4607060892604</v>
      </c>
      <c r="C51" s="62" t="s">
        <v>63</v>
      </c>
      <c r="D51" s="224" t="s">
        <v>139</v>
      </c>
      <c r="E51" s="262" t="s">
        <v>191</v>
      </c>
      <c r="F51" s="201" t="s">
        <v>2</v>
      </c>
      <c r="G51" s="201">
        <v>200</v>
      </c>
      <c r="H51" s="2"/>
      <c r="I51" s="157">
        <v>7</v>
      </c>
      <c r="J51" s="166"/>
      <c r="K51" s="172">
        <f t="shared" si="0"/>
        <v>0</v>
      </c>
      <c r="L51" s="33"/>
      <c r="M51" s="33"/>
      <c r="N51" s="69"/>
      <c r="O51" s="314"/>
      <c r="P51" s="315"/>
      <c r="Q51" s="315"/>
      <c r="R51" s="315"/>
      <c r="U51" s="314"/>
      <c r="V51" s="315"/>
      <c r="W51" s="315"/>
      <c r="X51" s="315"/>
    </row>
    <row r="52" spans="1:28" ht="99.95" customHeight="1">
      <c r="A52" s="195">
        <v>32</v>
      </c>
      <c r="B52" s="177">
        <v>4627163700132</v>
      </c>
      <c r="C52" s="249" t="s">
        <v>147</v>
      </c>
      <c r="D52" s="224" t="s">
        <v>139</v>
      </c>
      <c r="E52" s="270" t="s">
        <v>192</v>
      </c>
      <c r="F52" s="201" t="s">
        <v>1</v>
      </c>
      <c r="G52" s="201">
        <v>48</v>
      </c>
      <c r="H52" s="2"/>
      <c r="I52" s="157">
        <v>28</v>
      </c>
      <c r="J52" s="166"/>
      <c r="K52" s="172">
        <f t="shared" si="0"/>
        <v>0</v>
      </c>
      <c r="L52" s="33"/>
      <c r="M52" s="33"/>
      <c r="N52" s="69"/>
      <c r="O52" s="314"/>
      <c r="P52" s="315"/>
      <c r="Q52" s="315"/>
      <c r="R52" s="315"/>
      <c r="U52" s="314"/>
      <c r="V52" s="315"/>
      <c r="W52" s="315"/>
      <c r="X52" s="315"/>
    </row>
    <row r="53" spans="1:28" ht="99.95" customHeight="1">
      <c r="A53" s="195">
        <v>33</v>
      </c>
      <c r="B53" s="177">
        <v>4606471118006</v>
      </c>
      <c r="C53" s="249" t="s">
        <v>145</v>
      </c>
      <c r="D53" s="224" t="s">
        <v>138</v>
      </c>
      <c r="E53" s="270" t="s">
        <v>193</v>
      </c>
      <c r="F53" s="201" t="s">
        <v>144</v>
      </c>
      <c r="G53" s="201">
        <v>84</v>
      </c>
      <c r="H53" s="2"/>
      <c r="I53" s="157">
        <v>18</v>
      </c>
      <c r="J53" s="166"/>
      <c r="K53" s="172">
        <f t="shared" si="0"/>
        <v>0</v>
      </c>
      <c r="L53" s="33"/>
      <c r="M53" s="33"/>
      <c r="N53" s="69"/>
      <c r="O53" s="314"/>
      <c r="P53" s="315"/>
      <c r="Q53" s="315"/>
      <c r="R53" s="315"/>
      <c r="U53" s="314"/>
      <c r="V53" s="315"/>
      <c r="W53" s="315"/>
      <c r="X53" s="315"/>
    </row>
    <row r="54" spans="1:28" ht="108" customHeight="1" outlineLevel="1">
      <c r="A54" s="195">
        <v>34</v>
      </c>
      <c r="B54" s="177" t="s">
        <v>75</v>
      </c>
      <c r="C54" s="182" t="s">
        <v>109</v>
      </c>
      <c r="D54" s="182" t="s">
        <v>103</v>
      </c>
      <c r="E54" s="262" t="s">
        <v>194</v>
      </c>
      <c r="F54" s="201" t="s">
        <v>77</v>
      </c>
      <c r="G54" s="201">
        <v>250</v>
      </c>
      <c r="H54" s="2"/>
      <c r="I54" s="157">
        <v>8</v>
      </c>
      <c r="J54" s="166"/>
      <c r="K54" s="172">
        <f t="shared" si="0"/>
        <v>0</v>
      </c>
      <c r="L54" s="33"/>
      <c r="M54" s="33"/>
      <c r="N54" s="69"/>
      <c r="O54" s="314"/>
      <c r="P54" s="315"/>
      <c r="Q54" s="315"/>
      <c r="R54" s="315"/>
      <c r="T54" s="1"/>
      <c r="U54" s="360"/>
      <c r="V54" s="315"/>
      <c r="W54" s="315"/>
      <c r="X54" s="315"/>
      <c r="Y54" s="69"/>
      <c r="Z54" s="69"/>
      <c r="AA54" s="69"/>
      <c r="AB54" s="69"/>
    </row>
    <row r="55" spans="1:28" ht="86.25" customHeight="1" outlineLevel="1">
      <c r="A55" s="195">
        <v>35</v>
      </c>
      <c r="B55" s="177" t="s">
        <v>78</v>
      </c>
      <c r="C55" s="182" t="s">
        <v>110</v>
      </c>
      <c r="D55" s="182" t="s">
        <v>103</v>
      </c>
      <c r="E55" s="262" t="s">
        <v>195</v>
      </c>
      <c r="F55" s="201" t="s">
        <v>77</v>
      </c>
      <c r="G55" s="201">
        <v>250</v>
      </c>
      <c r="H55" s="2"/>
      <c r="I55" s="157">
        <v>8</v>
      </c>
      <c r="J55" s="166"/>
      <c r="K55" s="172">
        <f t="shared" si="0"/>
        <v>0</v>
      </c>
      <c r="L55" s="33"/>
      <c r="M55" s="33"/>
      <c r="N55" s="69"/>
      <c r="O55" s="314"/>
      <c r="P55" s="315"/>
      <c r="Q55" s="315"/>
      <c r="R55" s="315"/>
      <c r="T55" s="1"/>
      <c r="U55" s="314"/>
      <c r="V55" s="315"/>
      <c r="W55" s="315"/>
      <c r="X55" s="315"/>
      <c r="Y55" s="69"/>
      <c r="Z55" s="69"/>
      <c r="AA55" s="69"/>
      <c r="AB55" s="69"/>
    </row>
    <row r="56" spans="1:28" ht="81.75" customHeight="1" outlineLevel="1">
      <c r="A56" s="195">
        <v>36</v>
      </c>
      <c r="B56" s="177" t="s">
        <v>80</v>
      </c>
      <c r="C56" s="182" t="s">
        <v>111</v>
      </c>
      <c r="D56" s="182" t="s">
        <v>103</v>
      </c>
      <c r="E56" s="262" t="s">
        <v>196</v>
      </c>
      <c r="F56" s="201" t="s">
        <v>77</v>
      </c>
      <c r="G56" s="201">
        <v>250</v>
      </c>
      <c r="H56" s="2"/>
      <c r="I56" s="157">
        <v>8</v>
      </c>
      <c r="J56" s="166"/>
      <c r="K56" s="172">
        <f t="shared" si="0"/>
        <v>0</v>
      </c>
      <c r="L56" s="33"/>
      <c r="M56" s="33"/>
      <c r="N56" s="69"/>
      <c r="O56" s="314"/>
      <c r="P56" s="315"/>
      <c r="Q56" s="315"/>
      <c r="R56" s="315"/>
      <c r="T56" s="1"/>
      <c r="U56" s="314"/>
      <c r="V56" s="315"/>
      <c r="W56" s="315"/>
      <c r="X56" s="315"/>
    </row>
    <row r="57" spans="1:28" ht="99.75" customHeight="1">
      <c r="A57" s="195">
        <v>37</v>
      </c>
      <c r="B57" s="177">
        <v>4620769131195</v>
      </c>
      <c r="C57" s="182" t="s">
        <v>112</v>
      </c>
      <c r="D57" s="182" t="s">
        <v>103</v>
      </c>
      <c r="E57" s="262" t="s">
        <v>197</v>
      </c>
      <c r="F57" s="201" t="s">
        <v>77</v>
      </c>
      <c r="G57" s="201">
        <v>250</v>
      </c>
      <c r="H57" s="2"/>
      <c r="I57" s="157">
        <v>8</v>
      </c>
      <c r="J57" s="166"/>
      <c r="K57" s="172">
        <f t="shared" si="0"/>
        <v>0</v>
      </c>
      <c r="L57" s="33"/>
      <c r="M57" s="33"/>
      <c r="N57" s="69"/>
      <c r="O57" s="314"/>
      <c r="P57" s="315"/>
      <c r="Q57" s="315"/>
      <c r="R57" s="315"/>
      <c r="T57" s="1"/>
    </row>
    <row r="58" spans="1:28" ht="99.95" customHeight="1" outlineLevel="1">
      <c r="A58" s="256">
        <v>38</v>
      </c>
      <c r="B58" s="177">
        <v>4607013281325</v>
      </c>
      <c r="C58" s="182" t="s">
        <v>82</v>
      </c>
      <c r="D58" s="224" t="s">
        <v>139</v>
      </c>
      <c r="E58" s="262" t="s">
        <v>198</v>
      </c>
      <c r="F58" s="260" t="s">
        <v>83</v>
      </c>
      <c r="G58" s="201">
        <v>55</v>
      </c>
      <c r="H58" s="2"/>
      <c r="I58" s="157">
        <v>48</v>
      </c>
      <c r="J58" s="166"/>
      <c r="K58" s="172">
        <f t="shared" si="0"/>
        <v>0</v>
      </c>
      <c r="L58" s="33"/>
      <c r="M58" s="33"/>
      <c r="N58" s="69"/>
      <c r="O58" s="314"/>
      <c r="P58" s="315"/>
      <c r="Q58" s="315"/>
      <c r="R58" s="315"/>
      <c r="S58" s="1"/>
      <c r="T58" s="1"/>
    </row>
    <row r="59" spans="1:28" ht="99.95" customHeight="1" outlineLevel="1">
      <c r="A59" s="190">
        <v>39</v>
      </c>
      <c r="B59" s="257">
        <v>4607013281042</v>
      </c>
      <c r="C59" s="181" t="s">
        <v>84</v>
      </c>
      <c r="D59" s="258" t="s">
        <v>139</v>
      </c>
      <c r="E59" s="271" t="s">
        <v>199</v>
      </c>
      <c r="F59" s="259" t="s">
        <v>85</v>
      </c>
      <c r="G59" s="200">
        <v>24</v>
      </c>
      <c r="H59" s="69"/>
      <c r="I59" s="163">
        <v>42</v>
      </c>
      <c r="J59" s="165"/>
      <c r="K59" s="171">
        <f t="shared" si="0"/>
        <v>0</v>
      </c>
      <c r="L59" s="33"/>
      <c r="M59" s="33"/>
      <c r="N59" s="69"/>
      <c r="O59" s="314"/>
      <c r="P59" s="315"/>
      <c r="Q59" s="315"/>
      <c r="R59" s="315"/>
      <c r="S59" s="1"/>
      <c r="T59" s="1"/>
    </row>
    <row r="60" spans="1:28" ht="99.95" customHeight="1" outlineLevel="1">
      <c r="A60" s="190">
        <v>40</v>
      </c>
      <c r="B60" s="177">
        <v>4607013281059</v>
      </c>
      <c r="C60" s="182" t="s">
        <v>86</v>
      </c>
      <c r="D60" s="224" t="s">
        <v>139</v>
      </c>
      <c r="E60" s="262" t="s">
        <v>200</v>
      </c>
      <c r="F60" s="197" t="s">
        <v>85</v>
      </c>
      <c r="G60" s="201">
        <v>24</v>
      </c>
      <c r="H60" s="2"/>
      <c r="I60" s="157">
        <v>42</v>
      </c>
      <c r="J60" s="166"/>
      <c r="K60" s="172">
        <f t="shared" si="0"/>
        <v>0</v>
      </c>
      <c r="L60" s="33"/>
      <c r="M60" s="33"/>
      <c r="N60" s="69"/>
      <c r="O60" s="314"/>
      <c r="P60" s="315"/>
      <c r="Q60" s="315"/>
      <c r="R60" s="315"/>
      <c r="S60" s="1"/>
      <c r="T60" s="1"/>
    </row>
    <row r="61" spans="1:28" ht="99.95" customHeight="1" outlineLevel="1">
      <c r="A61" s="190">
        <v>41</v>
      </c>
      <c r="B61" s="177">
        <v>4607013281318</v>
      </c>
      <c r="C61" s="182" t="s">
        <v>88</v>
      </c>
      <c r="D61" s="224" t="s">
        <v>139</v>
      </c>
      <c r="E61" s="262" t="s">
        <v>201</v>
      </c>
      <c r="F61" s="197" t="s">
        <v>85</v>
      </c>
      <c r="G61" s="201">
        <v>24</v>
      </c>
      <c r="H61" s="2"/>
      <c r="I61" s="157">
        <v>42</v>
      </c>
      <c r="J61" s="166"/>
      <c r="K61" s="172">
        <f t="shared" si="0"/>
        <v>0</v>
      </c>
      <c r="L61" s="33"/>
      <c r="M61" s="33"/>
      <c r="N61" s="69"/>
      <c r="O61" s="314"/>
      <c r="P61" s="315"/>
      <c r="Q61" s="315"/>
      <c r="R61" s="315"/>
      <c r="S61" s="1"/>
      <c r="T61" s="1"/>
    </row>
    <row r="62" spans="1:28" ht="99.95" customHeight="1" outlineLevel="1">
      <c r="A62" s="190">
        <v>42</v>
      </c>
      <c r="B62" s="254">
        <v>4623721041372</v>
      </c>
      <c r="C62" s="185" t="s">
        <v>90</v>
      </c>
      <c r="D62" s="29" t="s">
        <v>140</v>
      </c>
      <c r="E62" s="263" t="s">
        <v>98</v>
      </c>
      <c r="F62" s="202" t="s">
        <v>2</v>
      </c>
      <c r="G62" s="202">
        <v>100</v>
      </c>
      <c r="H62" s="30"/>
      <c r="I62" s="158">
        <v>40</v>
      </c>
      <c r="J62" s="167"/>
      <c r="K62" s="173">
        <f>I62*G62*J62</f>
        <v>0</v>
      </c>
      <c r="L62" s="33"/>
      <c r="M62" s="33"/>
      <c r="N62" s="69"/>
      <c r="O62" s="314"/>
      <c r="P62" s="315"/>
      <c r="Q62" s="315"/>
      <c r="R62" s="315"/>
      <c r="S62" s="1"/>
      <c r="T62" s="1"/>
      <c r="U62" s="314"/>
      <c r="V62" s="315"/>
      <c r="W62" s="315"/>
      <c r="X62" s="315"/>
      <c r="Y62" s="69"/>
      <c r="Z62" s="69"/>
      <c r="AA62" s="69"/>
      <c r="AB62" s="69"/>
    </row>
    <row r="63" spans="1:28" ht="99.95" customHeight="1" outlineLevel="1">
      <c r="A63" s="190">
        <v>43</v>
      </c>
      <c r="B63" s="254">
        <v>4607017945506</v>
      </c>
      <c r="C63" s="185" t="s">
        <v>91</v>
      </c>
      <c r="D63" s="224" t="s">
        <v>139</v>
      </c>
      <c r="E63" s="263" t="s">
        <v>202</v>
      </c>
      <c r="F63" s="202" t="s">
        <v>116</v>
      </c>
      <c r="G63" s="202">
        <v>60</v>
      </c>
      <c r="H63" s="30"/>
      <c r="I63" s="158">
        <v>38</v>
      </c>
      <c r="J63" s="167"/>
      <c r="K63" s="173">
        <f>I63*G63*J63</f>
        <v>0</v>
      </c>
      <c r="L63" s="33"/>
      <c r="M63" s="33"/>
      <c r="N63" s="69"/>
      <c r="O63" s="314"/>
      <c r="P63" s="315"/>
      <c r="Q63" s="315"/>
      <c r="R63" s="315"/>
      <c r="S63" s="1"/>
      <c r="T63" s="1"/>
      <c r="U63" s="314"/>
      <c r="V63" s="315"/>
      <c r="W63" s="315"/>
      <c r="X63" s="315"/>
      <c r="Y63" s="69"/>
      <c r="Z63" s="69"/>
      <c r="AA63" s="69"/>
      <c r="AB63" s="69"/>
    </row>
    <row r="64" spans="1:28" ht="99.95" customHeight="1" outlineLevel="1" thickBot="1">
      <c r="A64" s="194">
        <v>44</v>
      </c>
      <c r="B64" s="255">
        <v>4607017945490</v>
      </c>
      <c r="C64" s="248" t="s">
        <v>128</v>
      </c>
      <c r="D64" s="225" t="s">
        <v>139</v>
      </c>
      <c r="E64" s="268" t="s">
        <v>203</v>
      </c>
      <c r="F64" s="199" t="s">
        <v>116</v>
      </c>
      <c r="G64" s="199">
        <v>60</v>
      </c>
      <c r="H64" s="28"/>
      <c r="I64" s="159">
        <v>38</v>
      </c>
      <c r="J64" s="168"/>
      <c r="K64" s="174">
        <f>I64*G64*J64</f>
        <v>0</v>
      </c>
      <c r="L64" s="33"/>
      <c r="M64" s="33"/>
      <c r="N64" s="69"/>
      <c r="O64" s="314"/>
      <c r="P64" s="359"/>
      <c r="Q64" s="359"/>
      <c r="R64" s="359"/>
      <c r="S64" s="1"/>
      <c r="T64" s="1"/>
      <c r="U64" s="314"/>
      <c r="V64" s="315"/>
      <c r="W64" s="315"/>
      <c r="X64" s="315"/>
      <c r="Y64" s="69"/>
      <c r="Z64" s="69"/>
      <c r="AA64" s="69"/>
      <c r="AB64" s="69"/>
    </row>
    <row r="65" spans="1:29" ht="48.75" customHeight="1">
      <c r="A65" s="368" t="s">
        <v>68</v>
      </c>
      <c r="B65" s="369"/>
      <c r="C65" s="369"/>
      <c r="D65" s="369"/>
      <c r="E65" s="369"/>
      <c r="F65" s="369"/>
      <c r="G65" s="369"/>
      <c r="H65" s="369"/>
      <c r="I65" s="369"/>
      <c r="J65" s="370"/>
      <c r="K65" s="171">
        <f>SUM(K49:K64)</f>
        <v>0</v>
      </c>
      <c r="L65" s="33"/>
      <c r="M65" s="33"/>
      <c r="N65" s="69"/>
      <c r="O65" s="33"/>
      <c r="P65" s="33"/>
      <c r="Q65" s="33"/>
      <c r="R65" s="33"/>
    </row>
    <row r="66" spans="1:29" ht="60.75" customHeight="1">
      <c r="A66" s="362" t="s">
        <v>122</v>
      </c>
      <c r="B66" s="363"/>
      <c r="C66" s="363"/>
      <c r="D66" s="363"/>
      <c r="E66" s="363"/>
      <c r="F66" s="363"/>
      <c r="G66" s="363"/>
      <c r="H66" s="363"/>
      <c r="I66" s="363"/>
      <c r="J66" s="364"/>
      <c r="K66" s="371">
        <f>K34+K48+K65+K17</f>
        <v>0</v>
      </c>
      <c r="L66" s="69"/>
      <c r="M66" s="69"/>
      <c r="N66" s="69"/>
      <c r="O66" s="69"/>
      <c r="P66" s="69"/>
      <c r="Q66" s="69"/>
      <c r="R66" s="69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</row>
    <row r="67" spans="1:29" ht="30.75" customHeight="1" thickBot="1">
      <c r="A67" s="365"/>
      <c r="B67" s="366"/>
      <c r="C67" s="366"/>
      <c r="D67" s="366"/>
      <c r="E67" s="366"/>
      <c r="F67" s="366"/>
      <c r="G67" s="366"/>
      <c r="H67" s="366"/>
      <c r="I67" s="366"/>
      <c r="J67" s="367"/>
      <c r="K67" s="372"/>
      <c r="L67" s="175"/>
      <c r="M67" s="175"/>
      <c r="N67" s="69"/>
      <c r="O67" s="373"/>
      <c r="P67" s="374"/>
      <c r="Q67" s="374"/>
      <c r="R67" s="374"/>
      <c r="T67" s="358"/>
      <c r="U67" s="358"/>
      <c r="V67" s="358"/>
      <c r="W67" s="358"/>
      <c r="X67" s="358"/>
      <c r="Y67" s="358"/>
      <c r="Z67" s="358"/>
      <c r="AA67" s="358"/>
      <c r="AB67" s="358"/>
      <c r="AC67" s="358"/>
    </row>
  </sheetData>
  <mergeCells count="92">
    <mergeCell ref="O63:R63"/>
    <mergeCell ref="O60:R60"/>
    <mergeCell ref="A66:J67"/>
    <mergeCell ref="A65:J65"/>
    <mergeCell ref="O58:R58"/>
    <mergeCell ref="O61:R61"/>
    <mergeCell ref="O59:R59"/>
    <mergeCell ref="K66:K67"/>
    <mergeCell ref="O62:R62"/>
    <mergeCell ref="O67:R67"/>
    <mergeCell ref="U43:X43"/>
    <mergeCell ref="U55:X55"/>
    <mergeCell ref="U54:X54"/>
    <mergeCell ref="U53:X53"/>
    <mergeCell ref="U45:X45"/>
    <mergeCell ref="U49:AB49"/>
    <mergeCell ref="U50:X50"/>
    <mergeCell ref="O55:R55"/>
    <mergeCell ref="O56:R56"/>
    <mergeCell ref="U56:X56"/>
    <mergeCell ref="T66:AC67"/>
    <mergeCell ref="U62:X62"/>
    <mergeCell ref="U64:X64"/>
    <mergeCell ref="U63:X63"/>
    <mergeCell ref="O57:R57"/>
    <mergeCell ref="O64:R64"/>
    <mergeCell ref="A48:J48"/>
    <mergeCell ref="O46:R46"/>
    <mergeCell ref="O53:R53"/>
    <mergeCell ref="O54:R54"/>
    <mergeCell ref="U52:X52"/>
    <mergeCell ref="O52:R52"/>
    <mergeCell ref="A49:J49"/>
    <mergeCell ref="O50:R50"/>
    <mergeCell ref="O51:R51"/>
    <mergeCell ref="U51:X51"/>
    <mergeCell ref="A34:J34"/>
    <mergeCell ref="A35:J35"/>
    <mergeCell ref="O43:R43"/>
    <mergeCell ref="O44:R44"/>
    <mergeCell ref="O36:R36"/>
    <mergeCell ref="O38:R38"/>
    <mergeCell ref="O37:R37"/>
    <mergeCell ref="O39:R39"/>
    <mergeCell ref="O33:R33"/>
    <mergeCell ref="O31:R31"/>
    <mergeCell ref="O32:R32"/>
    <mergeCell ref="O30:R30"/>
    <mergeCell ref="U47:X47"/>
    <mergeCell ref="O47:R47"/>
    <mergeCell ref="U37:AB40"/>
    <mergeCell ref="U33:AB36"/>
    <mergeCell ref="U46:X46"/>
    <mergeCell ref="O45:R45"/>
    <mergeCell ref="U24:AB24"/>
    <mergeCell ref="U26:AB28"/>
    <mergeCell ref="U29:AB32"/>
    <mergeCell ref="O26:R26"/>
    <mergeCell ref="O28:R28"/>
    <mergeCell ref="O25:R25"/>
    <mergeCell ref="O27:R27"/>
    <mergeCell ref="O24:R24"/>
    <mergeCell ref="U25:AB25"/>
    <mergeCell ref="O29:R29"/>
    <mergeCell ref="U17:AB17"/>
    <mergeCell ref="U23:AB23"/>
    <mergeCell ref="U18:AB20"/>
    <mergeCell ref="O17:R17"/>
    <mergeCell ref="O18:R18"/>
    <mergeCell ref="U21:AB21"/>
    <mergeCell ref="O20:R20"/>
    <mergeCell ref="O21:R21"/>
    <mergeCell ref="O23:R23"/>
    <mergeCell ref="O14:R15"/>
    <mergeCell ref="O3:R4"/>
    <mergeCell ref="Y2:AB2"/>
    <mergeCell ref="U2:X2"/>
    <mergeCell ref="Y15:AB16"/>
    <mergeCell ref="O2:R2"/>
    <mergeCell ref="Y3:AB12"/>
    <mergeCell ref="Y13:AB14"/>
    <mergeCell ref="O16:R16"/>
    <mergeCell ref="A2:J2"/>
    <mergeCell ref="A14:H14"/>
    <mergeCell ref="A3:J6"/>
    <mergeCell ref="A8:K13"/>
    <mergeCell ref="J14:J15"/>
    <mergeCell ref="U15:X16"/>
    <mergeCell ref="U3:X12"/>
    <mergeCell ref="U13:X14"/>
    <mergeCell ref="A16:J16"/>
    <mergeCell ref="O7:R11"/>
  </mergeCells>
  <phoneticPr fontId="4" type="noConversion"/>
  <pageMargins left="1.3779527559055118" right="0.23622047244094491" top="0.23622047244094491" bottom="0.15748031496062992" header="0.27559055118110237" footer="0.15748031496062992"/>
  <pageSetup paperSize="9" scale="17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O62"/>
  <sheetViews>
    <sheetView topLeftCell="A7" workbookViewId="0">
      <selection activeCell="B52" sqref="B52"/>
    </sheetView>
  </sheetViews>
  <sheetFormatPr defaultRowHeight="15" outlineLevelRow="1"/>
  <cols>
    <col min="1" max="1" width="6.42578125" style="63" customWidth="1"/>
    <col min="2" max="2" width="42" customWidth="1"/>
    <col min="3" max="3" width="10.28515625" customWidth="1"/>
    <col min="4" max="4" width="9" style="19" customWidth="1"/>
    <col min="5" max="5" width="7.28515625" customWidth="1"/>
    <col min="6" max="6" width="7.42578125" customWidth="1"/>
    <col min="7" max="7" width="7.7109375" customWidth="1"/>
    <col min="8" max="8" width="7.5703125" customWidth="1"/>
    <col min="9" max="9" width="11" bestFit="1" customWidth="1"/>
    <col min="10" max="10" width="7.42578125" customWidth="1"/>
    <col min="11" max="11" width="6.140625" customWidth="1"/>
    <col min="12" max="12" width="7.5703125" customWidth="1"/>
    <col min="13" max="13" width="19.42578125" style="45" customWidth="1"/>
    <col min="14" max="14" width="9.140625" style="36"/>
    <col min="15" max="15" width="15" style="36" customWidth="1"/>
  </cols>
  <sheetData>
    <row r="5" spans="1:15" ht="15" customHeight="1"/>
    <row r="6" spans="1:15" ht="9" customHeight="1"/>
    <row r="7" spans="1:15" ht="30.75" customHeight="1">
      <c r="A7" s="375" t="s">
        <v>10</v>
      </c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</row>
    <row r="8" spans="1:15" ht="14.25" customHeight="1" thickBot="1">
      <c r="A8" s="24"/>
      <c r="B8" s="44"/>
      <c r="C8" s="44"/>
      <c r="D8" s="25"/>
      <c r="E8" s="26" t="s">
        <v>99</v>
      </c>
      <c r="F8" s="24"/>
      <c r="G8" s="24"/>
      <c r="H8" s="24"/>
      <c r="I8" s="24"/>
      <c r="J8" s="24"/>
      <c r="K8" s="24"/>
      <c r="L8" s="24"/>
      <c r="M8" s="47"/>
      <c r="N8" s="24"/>
      <c r="O8" s="24"/>
    </row>
    <row r="9" spans="1:15" ht="45">
      <c r="A9" s="106" t="s">
        <v>13</v>
      </c>
      <c r="B9" s="107" t="s">
        <v>14</v>
      </c>
      <c r="C9" s="107"/>
      <c r="D9" s="108" t="s">
        <v>26</v>
      </c>
      <c r="E9" s="109" t="s">
        <v>15</v>
      </c>
      <c r="F9" s="110" t="s">
        <v>16</v>
      </c>
      <c r="G9" s="110" t="s">
        <v>17</v>
      </c>
      <c r="H9" s="110" t="s">
        <v>22</v>
      </c>
      <c r="I9" s="110" t="s">
        <v>18</v>
      </c>
      <c r="J9" s="376" t="s">
        <v>52</v>
      </c>
      <c r="K9" s="376"/>
      <c r="L9" s="376"/>
      <c r="M9" s="111" t="s">
        <v>19</v>
      </c>
      <c r="N9" s="110" t="s">
        <v>20</v>
      </c>
      <c r="O9" s="112" t="s">
        <v>21</v>
      </c>
    </row>
    <row r="10" spans="1:15" ht="24.95" customHeight="1">
      <c r="A10" s="113">
        <v>1</v>
      </c>
      <c r="B10" s="5" t="s">
        <v>143</v>
      </c>
      <c r="C10" s="5"/>
      <c r="D10" s="23">
        <f ca="1">1*'ДОХЛОКС (Бланк Заказа) '!J17</f>
        <v>0</v>
      </c>
      <c r="E10" s="6">
        <v>50</v>
      </c>
      <c r="F10" s="7">
        <v>2.75</v>
      </c>
      <c r="G10" s="8">
        <v>2.9</v>
      </c>
      <c r="H10" s="7">
        <f>G10-F10</f>
        <v>0.14999999999999991</v>
      </c>
      <c r="I10" s="9">
        <f>(J10*K10*L10)/1000000000</f>
        <v>7.1415000000000003E-3</v>
      </c>
      <c r="J10" s="10">
        <v>345</v>
      </c>
      <c r="K10" s="11">
        <v>180</v>
      </c>
      <c r="L10" s="11">
        <v>115</v>
      </c>
      <c r="M10" s="46">
        <v>4627163700125</v>
      </c>
      <c r="N10" s="12">
        <f>SUM(I10*D10)</f>
        <v>0</v>
      </c>
      <c r="O10" s="114">
        <f>SUM(G10*D10)</f>
        <v>0</v>
      </c>
    </row>
    <row r="11" spans="1:15" ht="24.95" customHeight="1">
      <c r="A11" s="113">
        <v>2</v>
      </c>
      <c r="B11" s="5" t="s">
        <v>94</v>
      </c>
      <c r="C11" s="5"/>
      <c r="D11" s="23">
        <f ca="1">1*'ДОХЛОКС (Бланк Заказа) '!J18</f>
        <v>0</v>
      </c>
      <c r="E11" s="6">
        <v>48</v>
      </c>
      <c r="F11" s="7">
        <v>2.16</v>
      </c>
      <c r="G11" s="8">
        <v>2.4</v>
      </c>
      <c r="H11" s="7">
        <f>G11-F11</f>
        <v>0.23999999999999977</v>
      </c>
      <c r="I11" s="9">
        <f t="shared" ref="I11:I23" si="0">(J11*K11*L11)/1000000000</f>
        <v>1.34688E-2</v>
      </c>
      <c r="J11" s="10">
        <v>400</v>
      </c>
      <c r="K11" s="11">
        <v>244</v>
      </c>
      <c r="L11" s="11">
        <v>138</v>
      </c>
      <c r="M11" s="46">
        <v>4620769131508</v>
      </c>
      <c r="N11" s="12">
        <f t="shared" ref="N11:N18" si="1">SUM(I11*D11)</f>
        <v>0</v>
      </c>
      <c r="O11" s="114">
        <f t="shared" ref="O11:O18" si="2">SUM(G11*D11)</f>
        <v>0</v>
      </c>
    </row>
    <row r="12" spans="1:15" ht="24.95" customHeight="1">
      <c r="A12" s="113">
        <v>3</v>
      </c>
      <c r="B12" s="5" t="s">
        <v>95</v>
      </c>
      <c r="C12" s="5"/>
      <c r="D12" s="23">
        <f ca="1">1*'ДОХЛОКС (Бланк Заказа) '!J19</f>
        <v>0</v>
      </c>
      <c r="E12" s="6">
        <v>48</v>
      </c>
      <c r="F12" s="7">
        <v>2.16</v>
      </c>
      <c r="G12" s="8">
        <v>2.4</v>
      </c>
      <c r="H12" s="7">
        <f>G12-F12</f>
        <v>0.23999999999999977</v>
      </c>
      <c r="I12" s="9">
        <f>(J12*K12*L12)/1000000000</f>
        <v>1.34688E-2</v>
      </c>
      <c r="J12" s="10">
        <v>400</v>
      </c>
      <c r="K12" s="11">
        <v>244</v>
      </c>
      <c r="L12" s="11">
        <v>138</v>
      </c>
      <c r="M12" s="46">
        <v>4620769131546</v>
      </c>
      <c r="N12" s="12">
        <f t="shared" si="1"/>
        <v>0</v>
      </c>
      <c r="O12" s="114">
        <f t="shared" si="2"/>
        <v>0</v>
      </c>
    </row>
    <row r="13" spans="1:15" ht="24.95" customHeight="1" outlineLevel="1">
      <c r="A13" s="113">
        <v>4</v>
      </c>
      <c r="B13" s="5" t="s">
        <v>66</v>
      </c>
      <c r="C13" s="5"/>
      <c r="D13" s="23">
        <f ca="1">1*'ДОХЛОКС (Бланк Заказа) '!J20</f>
        <v>0</v>
      </c>
      <c r="E13" s="6">
        <v>48</v>
      </c>
      <c r="F13" s="7">
        <v>2.16</v>
      </c>
      <c r="G13" s="8">
        <v>2.4</v>
      </c>
      <c r="H13" s="7">
        <f>G13-F13</f>
        <v>0.23999999999999977</v>
      </c>
      <c r="I13" s="9">
        <f t="shared" si="0"/>
        <v>1.34688E-2</v>
      </c>
      <c r="J13" s="10">
        <v>400</v>
      </c>
      <c r="K13" s="11">
        <v>244</v>
      </c>
      <c r="L13" s="11">
        <v>138</v>
      </c>
      <c r="M13" s="46">
        <v>4620769131072</v>
      </c>
      <c r="N13" s="12">
        <f t="shared" si="1"/>
        <v>0</v>
      </c>
      <c r="O13" s="114">
        <f t="shared" si="2"/>
        <v>0</v>
      </c>
    </row>
    <row r="14" spans="1:15" ht="28.5" customHeight="1">
      <c r="A14" s="113">
        <v>5</v>
      </c>
      <c r="B14" s="5" t="s">
        <v>67</v>
      </c>
      <c r="C14" s="5"/>
      <c r="D14" s="23">
        <f ca="1">1*'ДОХЛОКС (Бланк Заказа) '!J21</f>
        <v>0</v>
      </c>
      <c r="E14" s="14">
        <v>24</v>
      </c>
      <c r="F14" s="7">
        <v>1.86</v>
      </c>
      <c r="G14" s="8">
        <v>2.1</v>
      </c>
      <c r="H14" s="7">
        <f>G14-F14</f>
        <v>0.24</v>
      </c>
      <c r="I14" s="9">
        <f>(J14*K14*L14)/1000000000</f>
        <v>1.34688E-2</v>
      </c>
      <c r="J14" s="10">
        <v>400</v>
      </c>
      <c r="K14" s="11">
        <v>244</v>
      </c>
      <c r="L14" s="11">
        <v>138</v>
      </c>
      <c r="M14" s="46">
        <v>4620769131539</v>
      </c>
      <c r="N14" s="12">
        <f t="shared" si="1"/>
        <v>0</v>
      </c>
      <c r="O14" s="114">
        <f t="shared" si="2"/>
        <v>0</v>
      </c>
    </row>
    <row r="15" spans="1:15" ht="28.5" customHeight="1">
      <c r="A15" s="113">
        <v>6</v>
      </c>
      <c r="B15" s="5" t="s">
        <v>155</v>
      </c>
      <c r="C15" s="5"/>
      <c r="D15" s="23">
        <f ca="1">1*'ДОХЛОКС (Бланк Заказа) '!J22</f>
        <v>0</v>
      </c>
      <c r="E15" s="14">
        <v>20</v>
      </c>
      <c r="F15" s="7">
        <v>1.06</v>
      </c>
      <c r="G15" s="8">
        <v>1.3</v>
      </c>
      <c r="H15" s="7">
        <v>0.24</v>
      </c>
      <c r="I15" s="9">
        <v>1.34688E-2</v>
      </c>
      <c r="J15" s="10">
        <v>400</v>
      </c>
      <c r="K15" s="11">
        <v>244</v>
      </c>
      <c r="L15" s="11">
        <v>138</v>
      </c>
      <c r="M15" s="46">
        <v>4620769131607</v>
      </c>
      <c r="N15" s="12">
        <f>SUM(I15*D15)</f>
        <v>0</v>
      </c>
      <c r="O15" s="114">
        <f>SUM(G15*D15)</f>
        <v>0</v>
      </c>
    </row>
    <row r="16" spans="1:15" ht="24.95" customHeight="1">
      <c r="A16" s="113">
        <v>7</v>
      </c>
      <c r="B16" s="5" t="s">
        <v>159</v>
      </c>
      <c r="C16" s="71"/>
      <c r="D16" s="22">
        <f ca="1">1*'ДОХЛОКС (Бланк Заказа) '!J23</f>
        <v>0</v>
      </c>
      <c r="E16" s="14">
        <v>24</v>
      </c>
      <c r="F16" s="7">
        <v>1.1000000000000001</v>
      </c>
      <c r="G16" s="8">
        <v>1.4</v>
      </c>
      <c r="H16" s="7">
        <v>0.3</v>
      </c>
      <c r="I16" s="9">
        <f>(J16*K16*L16)/1000000000</f>
        <v>1.8481500000000001E-2</v>
      </c>
      <c r="J16" s="10">
        <v>370</v>
      </c>
      <c r="K16" s="11">
        <v>270</v>
      </c>
      <c r="L16" s="11">
        <v>185</v>
      </c>
      <c r="M16" s="46">
        <v>4620769131669</v>
      </c>
      <c r="N16" s="12">
        <f>SUM(I16*D16)</f>
        <v>0</v>
      </c>
      <c r="O16" s="114">
        <f>SUM(G16*D16)</f>
        <v>0</v>
      </c>
    </row>
    <row r="17" spans="1:15" ht="24.95" customHeight="1">
      <c r="A17" s="113">
        <v>8</v>
      </c>
      <c r="B17" s="5" t="s">
        <v>129</v>
      </c>
      <c r="C17" s="71"/>
      <c r="D17" s="22">
        <f ca="1">1*'ДОХЛОКС (Бланк Заказа) '!J24</f>
        <v>0</v>
      </c>
      <c r="E17" s="14">
        <v>40</v>
      </c>
      <c r="F17" s="7">
        <v>4.2</v>
      </c>
      <c r="G17" s="8">
        <v>4.5</v>
      </c>
      <c r="H17" s="7">
        <v>0.3</v>
      </c>
      <c r="I17" s="9">
        <f>(J17*K17*L17)/1000000000</f>
        <v>1.2628E-2</v>
      </c>
      <c r="J17" s="10">
        <v>385</v>
      </c>
      <c r="K17" s="11">
        <v>200</v>
      </c>
      <c r="L17" s="11">
        <v>164</v>
      </c>
      <c r="M17" s="46">
        <v>4620769131201</v>
      </c>
      <c r="N17" s="12">
        <f t="shared" si="1"/>
        <v>0</v>
      </c>
      <c r="O17" s="114">
        <f t="shared" si="2"/>
        <v>0</v>
      </c>
    </row>
    <row r="18" spans="1:15" ht="24.95" customHeight="1">
      <c r="A18" s="117">
        <v>9</v>
      </c>
      <c r="B18" s="223" t="s">
        <v>134</v>
      </c>
      <c r="C18" s="71"/>
      <c r="D18" s="22">
        <f ca="1">1*'ДОХЛОКС (Бланк Заказа) '!J25</f>
        <v>0</v>
      </c>
      <c r="E18" s="14">
        <v>100</v>
      </c>
      <c r="F18" s="7">
        <v>4.4000000000000004</v>
      </c>
      <c r="G18" s="8">
        <v>4.7</v>
      </c>
      <c r="H18" s="7">
        <v>0.3</v>
      </c>
      <c r="I18" s="9">
        <f>(J18*K18*L18)/1000000000</f>
        <v>1.2518400000000001E-2</v>
      </c>
      <c r="J18" s="10">
        <v>320</v>
      </c>
      <c r="K18" s="11">
        <v>240</v>
      </c>
      <c r="L18" s="11">
        <v>163</v>
      </c>
      <c r="M18" s="222">
        <v>4627163700118</v>
      </c>
      <c r="N18" s="12">
        <f t="shared" si="1"/>
        <v>0</v>
      </c>
      <c r="O18" s="114">
        <f t="shared" si="2"/>
        <v>0</v>
      </c>
    </row>
    <row r="19" spans="1:15" ht="24.95" customHeight="1">
      <c r="A19" s="117">
        <v>10</v>
      </c>
      <c r="B19" s="72" t="s">
        <v>101</v>
      </c>
      <c r="C19" s="72"/>
      <c r="D19" s="80">
        <f ca="1">1*'ДОХЛОКС (Бланк Заказа) '!J26</f>
        <v>0</v>
      </c>
      <c r="E19" s="81">
        <v>48</v>
      </c>
      <c r="F19" s="82">
        <v>2.16</v>
      </c>
      <c r="G19" s="83">
        <v>2.4</v>
      </c>
      <c r="H19" s="82">
        <f t="shared" ref="H19:H26" si="3">G19-F19</f>
        <v>0.23999999999999977</v>
      </c>
      <c r="I19" s="84">
        <f t="shared" si="0"/>
        <v>1.274E-2</v>
      </c>
      <c r="J19" s="85">
        <v>400</v>
      </c>
      <c r="K19" s="86">
        <v>245</v>
      </c>
      <c r="L19" s="86">
        <v>130</v>
      </c>
      <c r="M19" s="87">
        <v>4620769130013</v>
      </c>
      <c r="N19" s="81">
        <f t="shared" ref="N19:N26" si="4">SUM(I19*D19)</f>
        <v>0</v>
      </c>
      <c r="O19" s="118">
        <f t="shared" ref="O19:O26" si="5">SUM(G19*D19)</f>
        <v>0</v>
      </c>
    </row>
    <row r="20" spans="1:15" ht="24.95" customHeight="1">
      <c r="A20" s="113">
        <v>11</v>
      </c>
      <c r="B20" s="5" t="s">
        <v>102</v>
      </c>
      <c r="C20" s="5"/>
      <c r="D20" s="21">
        <f ca="1">1*'ДОХЛОКС (Бланк Заказа) '!J27</f>
        <v>0</v>
      </c>
      <c r="E20" s="12">
        <v>36</v>
      </c>
      <c r="F20" s="7">
        <v>3.8</v>
      </c>
      <c r="G20" s="13">
        <v>4.0999999999999996</v>
      </c>
      <c r="H20" s="7">
        <f t="shared" si="3"/>
        <v>0.29999999999999982</v>
      </c>
      <c r="I20" s="9">
        <f t="shared" si="0"/>
        <v>2.2423295999999999E-2</v>
      </c>
      <c r="J20" s="10">
        <v>388</v>
      </c>
      <c r="K20" s="11">
        <v>224</v>
      </c>
      <c r="L20" s="11">
        <v>258</v>
      </c>
      <c r="M20" s="46">
        <v>4620769130334</v>
      </c>
      <c r="N20" s="12">
        <f t="shared" si="4"/>
        <v>0</v>
      </c>
      <c r="O20" s="114">
        <f t="shared" si="5"/>
        <v>0</v>
      </c>
    </row>
    <row r="21" spans="1:15" ht="24.95" customHeight="1">
      <c r="A21" s="113">
        <v>12</v>
      </c>
      <c r="B21" s="5" t="s">
        <v>55</v>
      </c>
      <c r="C21" s="5"/>
      <c r="D21" s="21">
        <f ca="1">1*'ДОХЛОКС (Бланк Заказа) '!J28</f>
        <v>0</v>
      </c>
      <c r="E21" s="12">
        <v>48</v>
      </c>
      <c r="F21" s="7">
        <v>2.36</v>
      </c>
      <c r="G21" s="8">
        <v>2.6</v>
      </c>
      <c r="H21" s="7">
        <f t="shared" si="3"/>
        <v>0.24000000000000021</v>
      </c>
      <c r="I21" s="9">
        <f t="shared" si="0"/>
        <v>2.2423295999999999E-2</v>
      </c>
      <c r="J21" s="10">
        <v>388</v>
      </c>
      <c r="K21" s="11">
        <v>224</v>
      </c>
      <c r="L21" s="11">
        <v>258</v>
      </c>
      <c r="M21" s="46">
        <v>4620769130341</v>
      </c>
      <c r="N21" s="12">
        <f t="shared" si="4"/>
        <v>0</v>
      </c>
      <c r="O21" s="114">
        <f t="shared" si="5"/>
        <v>0</v>
      </c>
    </row>
    <row r="22" spans="1:15" ht="24.95" customHeight="1">
      <c r="A22" s="113">
        <v>13</v>
      </c>
      <c r="B22" s="5" t="s">
        <v>60</v>
      </c>
      <c r="C22" s="5"/>
      <c r="D22" s="21">
        <f ca="1">1*'ДОХЛОКС (Бланк Заказа) '!J29</f>
        <v>0</v>
      </c>
      <c r="E22" s="12">
        <v>36</v>
      </c>
      <c r="F22" s="7">
        <v>3.8</v>
      </c>
      <c r="G22" s="13">
        <v>4.0999999999999996</v>
      </c>
      <c r="H22" s="7">
        <f t="shared" si="3"/>
        <v>0.29999999999999982</v>
      </c>
      <c r="I22" s="9">
        <f t="shared" si="0"/>
        <v>2.2423295999999999E-2</v>
      </c>
      <c r="J22" s="10">
        <v>388</v>
      </c>
      <c r="K22" s="11">
        <v>224</v>
      </c>
      <c r="L22" s="11">
        <v>258</v>
      </c>
      <c r="M22" s="46">
        <v>4620769131119</v>
      </c>
      <c r="N22" s="12">
        <f t="shared" si="4"/>
        <v>0</v>
      </c>
      <c r="O22" s="114">
        <f t="shared" si="5"/>
        <v>0</v>
      </c>
    </row>
    <row r="23" spans="1:15" ht="24.95" customHeight="1" thickBot="1">
      <c r="A23" s="115">
        <v>14</v>
      </c>
      <c r="B23" s="89" t="s">
        <v>45</v>
      </c>
      <c r="C23" s="89"/>
      <c r="D23" s="105">
        <f ca="1">1*'ДОХЛОКС (Бланк Заказа) '!J30</f>
        <v>0</v>
      </c>
      <c r="E23" s="90">
        <v>48</v>
      </c>
      <c r="F23" s="91">
        <v>2.36</v>
      </c>
      <c r="G23" s="92">
        <v>2.6</v>
      </c>
      <c r="H23" s="91">
        <f t="shared" si="3"/>
        <v>0.24000000000000021</v>
      </c>
      <c r="I23" s="93">
        <f t="shared" si="0"/>
        <v>2.2423295999999999E-2</v>
      </c>
      <c r="J23" s="10">
        <v>388</v>
      </c>
      <c r="K23" s="11">
        <v>224</v>
      </c>
      <c r="L23" s="11">
        <v>258</v>
      </c>
      <c r="M23" s="96">
        <v>4620769131041</v>
      </c>
      <c r="N23" s="97">
        <f t="shared" si="4"/>
        <v>0</v>
      </c>
      <c r="O23" s="116">
        <f t="shared" si="5"/>
        <v>0</v>
      </c>
    </row>
    <row r="24" spans="1:15" ht="24.95" customHeight="1">
      <c r="A24" s="117">
        <v>15</v>
      </c>
      <c r="B24" s="99" t="s">
        <v>58</v>
      </c>
      <c r="C24" s="99"/>
      <c r="D24" s="80">
        <f ca="1">1*'ДОХЛОКС (Бланк Заказа) '!J31</f>
        <v>0</v>
      </c>
      <c r="E24" s="81">
        <v>100</v>
      </c>
      <c r="F24" s="100">
        <v>1.64</v>
      </c>
      <c r="G24" s="101">
        <v>1.84</v>
      </c>
      <c r="H24" s="100">
        <f>G24-F24</f>
        <v>0.20000000000000018</v>
      </c>
      <c r="I24" s="102">
        <f>(J24*K24*L24)/1000000000</f>
        <v>4.8971520000000001E-3</v>
      </c>
      <c r="J24" s="103">
        <v>218</v>
      </c>
      <c r="K24" s="104">
        <v>208</v>
      </c>
      <c r="L24" s="104">
        <v>108</v>
      </c>
      <c r="M24" s="87">
        <v>4607060892529</v>
      </c>
      <c r="N24" s="81">
        <f t="shared" si="4"/>
        <v>0</v>
      </c>
      <c r="O24" s="118">
        <f t="shared" si="5"/>
        <v>0</v>
      </c>
    </row>
    <row r="25" spans="1:15" ht="24.95" customHeight="1">
      <c r="A25" s="113">
        <v>16</v>
      </c>
      <c r="B25" s="43" t="s">
        <v>44</v>
      </c>
      <c r="C25" s="43"/>
      <c r="D25" s="21">
        <f ca="1">1*'ДОХЛОКС (Бланк Заказа) '!J32</f>
        <v>0</v>
      </c>
      <c r="E25" s="12">
        <v>135</v>
      </c>
      <c r="F25" s="37">
        <v>2.4</v>
      </c>
      <c r="G25" s="38">
        <v>2.8</v>
      </c>
      <c r="H25" s="37">
        <f t="shared" si="3"/>
        <v>0.39999999999999991</v>
      </c>
      <c r="I25" s="39">
        <f>(J25*K25*L25)/1000000000</f>
        <v>5.1705240000000001E-3</v>
      </c>
      <c r="J25" s="40">
        <v>218</v>
      </c>
      <c r="K25" s="41">
        <v>201</v>
      </c>
      <c r="L25" s="41">
        <v>118</v>
      </c>
      <c r="M25" s="46">
        <v>4607060892178</v>
      </c>
      <c r="N25" s="12">
        <f t="shared" si="4"/>
        <v>0</v>
      </c>
      <c r="O25" s="114">
        <f t="shared" si="5"/>
        <v>0</v>
      </c>
    </row>
    <row r="26" spans="1:15" ht="24.95" customHeight="1" thickBot="1">
      <c r="A26" s="122">
        <v>17</v>
      </c>
      <c r="B26" s="123" t="s">
        <v>28</v>
      </c>
      <c r="C26" s="123"/>
      <c r="D26" s="22">
        <f ca="1">1*'ДОХЛОКС (Бланк Заказа) '!J33</f>
        <v>0</v>
      </c>
      <c r="E26" s="124">
        <v>200</v>
      </c>
      <c r="F26" s="125">
        <v>3.4</v>
      </c>
      <c r="G26" s="126">
        <v>3.7</v>
      </c>
      <c r="H26" s="125">
        <f t="shared" si="3"/>
        <v>0.30000000000000027</v>
      </c>
      <c r="I26" s="127">
        <f>(J26*K26*L26)/1000000000</f>
        <v>2.7456000000000001E-2</v>
      </c>
      <c r="J26" s="128">
        <v>440</v>
      </c>
      <c r="K26" s="129">
        <v>320</v>
      </c>
      <c r="L26" s="129">
        <v>195</v>
      </c>
      <c r="M26" s="130">
        <v>4603646001491</v>
      </c>
      <c r="N26" s="124">
        <f t="shared" si="4"/>
        <v>0</v>
      </c>
      <c r="O26" s="131">
        <f t="shared" si="5"/>
        <v>0</v>
      </c>
    </row>
    <row r="27" spans="1:15" ht="14.25" customHeight="1" thickBot="1">
      <c r="A27" s="132"/>
      <c r="B27" s="133"/>
      <c r="C27" s="133"/>
      <c r="D27" s="134"/>
      <c r="E27" s="135" t="s">
        <v>100</v>
      </c>
      <c r="F27" s="136"/>
      <c r="G27" s="136"/>
      <c r="H27" s="136"/>
      <c r="I27" s="136"/>
      <c r="J27" s="136"/>
      <c r="K27" s="136"/>
      <c r="L27" s="136"/>
      <c r="M27" s="137"/>
      <c r="N27" s="136"/>
      <c r="O27" s="138"/>
    </row>
    <row r="28" spans="1:15" ht="24.95" customHeight="1">
      <c r="A28" s="117">
        <v>18</v>
      </c>
      <c r="B28" s="99" t="s">
        <v>24</v>
      </c>
      <c r="C28" s="99"/>
      <c r="D28" s="80">
        <f ca="1">1*'ДОХЛОКС (Бланк Заказа) '!J36</f>
        <v>0</v>
      </c>
      <c r="E28" s="81">
        <v>50</v>
      </c>
      <c r="F28" s="88">
        <v>8.1</v>
      </c>
      <c r="G28" s="88">
        <v>8.4</v>
      </c>
      <c r="H28" s="82">
        <f t="shared" ref="H28:H39" si="6">G28-F28</f>
        <v>0.30000000000000071</v>
      </c>
      <c r="I28" s="84">
        <f t="shared" ref="I28:I39" si="7">(J28*K28*L28)/1000000000</f>
        <v>2.7456000000000001E-2</v>
      </c>
      <c r="J28" s="85">
        <v>440</v>
      </c>
      <c r="K28" s="86">
        <v>320</v>
      </c>
      <c r="L28" s="86">
        <v>195</v>
      </c>
      <c r="M28" s="87">
        <v>4607060890013</v>
      </c>
      <c r="N28" s="81">
        <f t="shared" ref="N28:N39" si="8">SUM(I28*D28)</f>
        <v>0</v>
      </c>
      <c r="O28" s="118">
        <f t="shared" ref="O28:O39" si="9">SUM(G28*D28)</f>
        <v>0</v>
      </c>
    </row>
    <row r="29" spans="1:15" ht="24.95" customHeight="1">
      <c r="A29" s="113">
        <v>19</v>
      </c>
      <c r="B29" s="43" t="s">
        <v>49</v>
      </c>
      <c r="C29" s="43"/>
      <c r="D29" s="21">
        <f ca="1">1*'ДОХЛОКС (Бланк Заказа) '!J37</f>
        <v>0</v>
      </c>
      <c r="E29" s="12">
        <v>100</v>
      </c>
      <c r="F29" s="7">
        <v>9.6999999999999993</v>
      </c>
      <c r="G29" s="13">
        <v>10</v>
      </c>
      <c r="H29" s="7">
        <f>G29-F29</f>
        <v>0.30000000000000071</v>
      </c>
      <c r="I29" s="9">
        <f>(J29*K29*L29)/1000000000</f>
        <v>2.2888249999999999E-2</v>
      </c>
      <c r="J29" s="10">
        <v>385</v>
      </c>
      <c r="K29" s="11">
        <v>290</v>
      </c>
      <c r="L29" s="11">
        <v>205</v>
      </c>
      <c r="M29" s="42">
        <v>4620769131454</v>
      </c>
      <c r="N29" s="12">
        <f>SUM(I29*D29)</f>
        <v>0</v>
      </c>
      <c r="O29" s="114">
        <f>SUM(G29*D29)</f>
        <v>0</v>
      </c>
    </row>
    <row r="30" spans="1:15" ht="24.95" customHeight="1">
      <c r="A30" s="113">
        <v>20</v>
      </c>
      <c r="B30" s="43" t="s">
        <v>33</v>
      </c>
      <c r="C30" s="43"/>
      <c r="D30" s="21">
        <f ca="1">1*'ДОХЛОКС (Бланк Заказа) '!J38</f>
        <v>0</v>
      </c>
      <c r="E30" s="12">
        <v>100</v>
      </c>
      <c r="F30" s="7">
        <v>9.6999999999999993</v>
      </c>
      <c r="G30" s="13">
        <v>10</v>
      </c>
      <c r="H30" s="7">
        <f t="shared" si="6"/>
        <v>0.30000000000000071</v>
      </c>
      <c r="I30" s="9">
        <f t="shared" si="7"/>
        <v>2.2888249999999999E-2</v>
      </c>
      <c r="J30" s="10">
        <v>385</v>
      </c>
      <c r="K30" s="11">
        <v>290</v>
      </c>
      <c r="L30" s="11">
        <v>205</v>
      </c>
      <c r="M30" s="42">
        <v>4620769131218</v>
      </c>
      <c r="N30" s="12">
        <f t="shared" si="8"/>
        <v>0</v>
      </c>
      <c r="O30" s="114">
        <f t="shared" si="9"/>
        <v>0</v>
      </c>
    </row>
    <row r="31" spans="1:15" ht="24.95" customHeight="1">
      <c r="A31" s="113">
        <v>21</v>
      </c>
      <c r="B31" s="43" t="s">
        <v>34</v>
      </c>
      <c r="C31" s="43"/>
      <c r="D31" s="21">
        <f ca="1">1*'ДОХЛОКС (Бланк Заказа) '!J39</f>
        <v>0</v>
      </c>
      <c r="E31" s="12">
        <v>50</v>
      </c>
      <c r="F31" s="7">
        <v>9.6999999999999993</v>
      </c>
      <c r="G31" s="13">
        <v>10</v>
      </c>
      <c r="H31" s="7">
        <f t="shared" si="6"/>
        <v>0.30000000000000071</v>
      </c>
      <c r="I31" s="9">
        <f t="shared" si="7"/>
        <v>2.2888249999999999E-2</v>
      </c>
      <c r="J31" s="10">
        <v>385</v>
      </c>
      <c r="K31" s="11">
        <v>290</v>
      </c>
      <c r="L31" s="11">
        <v>205</v>
      </c>
      <c r="M31" s="42">
        <v>4620769131232</v>
      </c>
      <c r="N31" s="12">
        <f t="shared" si="8"/>
        <v>0</v>
      </c>
      <c r="O31" s="114">
        <f t="shared" si="9"/>
        <v>0</v>
      </c>
    </row>
    <row r="32" spans="1:15" ht="24.95" customHeight="1">
      <c r="A32" s="113">
        <v>22</v>
      </c>
      <c r="B32" s="73" t="s">
        <v>132</v>
      </c>
      <c r="C32" s="43"/>
      <c r="D32" s="21">
        <f ca="1">1*'ДОХЛОКС (Бланк Заказа) '!J40</f>
        <v>0</v>
      </c>
      <c r="E32" s="12">
        <v>50</v>
      </c>
      <c r="F32" s="7">
        <v>9.6999999999999993</v>
      </c>
      <c r="G32" s="13">
        <v>10</v>
      </c>
      <c r="H32" s="7">
        <f>G32-F32</f>
        <v>0.30000000000000071</v>
      </c>
      <c r="I32" s="9">
        <f>(J32*K32*L32)/1000000000</f>
        <v>2.2888249999999999E-2</v>
      </c>
      <c r="J32" s="10">
        <v>385</v>
      </c>
      <c r="K32" s="11">
        <v>290</v>
      </c>
      <c r="L32" s="11">
        <v>205</v>
      </c>
      <c r="M32" s="221">
        <v>4627163700071</v>
      </c>
      <c r="N32" s="12">
        <f>SUM(I32*D32)</f>
        <v>0</v>
      </c>
      <c r="O32" s="114">
        <f>SUM(G32*D32)</f>
        <v>0</v>
      </c>
    </row>
    <row r="33" spans="1:15" ht="24.95" customHeight="1">
      <c r="A33" s="113">
        <v>23</v>
      </c>
      <c r="B33" s="5" t="s">
        <v>73</v>
      </c>
      <c r="C33" s="5"/>
      <c r="D33" s="23">
        <f ca="1">1*'ДОХЛОКС (Бланк Заказа) '!J41</f>
        <v>0</v>
      </c>
      <c r="E33" s="6">
        <v>30</v>
      </c>
      <c r="F33" s="7">
        <v>6</v>
      </c>
      <c r="G33" s="8">
        <v>6.4</v>
      </c>
      <c r="H33" s="7">
        <f>G33-F33</f>
        <v>0.40000000000000036</v>
      </c>
      <c r="I33" s="9">
        <f>(J33*K33*L33)/1000000000</f>
        <v>1.3731E-2</v>
      </c>
      <c r="J33" s="10">
        <v>398</v>
      </c>
      <c r="K33" s="11">
        <v>250</v>
      </c>
      <c r="L33" s="11">
        <v>138</v>
      </c>
      <c r="M33" s="46">
        <v>4627163700057</v>
      </c>
      <c r="N33" s="12">
        <f>SUM(I33*D33)</f>
        <v>0</v>
      </c>
      <c r="O33" s="114">
        <f>SUM(G33*D33)</f>
        <v>0</v>
      </c>
    </row>
    <row r="34" spans="1:15" ht="24.95" customHeight="1">
      <c r="A34" s="113">
        <v>24</v>
      </c>
      <c r="B34" s="5" t="s">
        <v>72</v>
      </c>
      <c r="C34" s="5"/>
      <c r="D34" s="23">
        <f ca="1">1*'ДОХЛОКС (Бланк Заказа) '!J42</f>
        <v>0</v>
      </c>
      <c r="E34" s="6">
        <v>48</v>
      </c>
      <c r="F34" s="7">
        <v>2.16</v>
      </c>
      <c r="G34" s="8">
        <v>2.4</v>
      </c>
      <c r="H34" s="7">
        <f>G34-F34</f>
        <v>0.23999999999999977</v>
      </c>
      <c r="I34" s="9">
        <f t="shared" si="7"/>
        <v>1.264032E-2</v>
      </c>
      <c r="J34" s="10">
        <v>396</v>
      </c>
      <c r="K34" s="11">
        <v>240</v>
      </c>
      <c r="L34" s="11">
        <v>133</v>
      </c>
      <c r="M34" s="46">
        <v>4627163700033</v>
      </c>
      <c r="N34" s="12">
        <f>SUM(I34*D34)</f>
        <v>0</v>
      </c>
      <c r="O34" s="114">
        <f>SUM(G34*D34)</f>
        <v>0</v>
      </c>
    </row>
    <row r="35" spans="1:15" ht="24.95" customHeight="1">
      <c r="A35" s="113">
        <v>25</v>
      </c>
      <c r="B35" s="43" t="s">
        <v>70</v>
      </c>
      <c r="C35" s="43"/>
      <c r="D35" s="21">
        <f ca="1">1*'ДОХЛОКС (Бланк Заказа) '!J43</f>
        <v>0</v>
      </c>
      <c r="E35" s="12">
        <v>50</v>
      </c>
      <c r="F35" s="13">
        <v>8.1</v>
      </c>
      <c r="G35" s="13">
        <v>8.4</v>
      </c>
      <c r="H35" s="7">
        <f>G35-F35</f>
        <v>0.30000000000000071</v>
      </c>
      <c r="I35" s="9">
        <f>(J35*K35*L35)/1000000000</f>
        <v>2.7348000000000001E-2</v>
      </c>
      <c r="J35" s="10">
        <v>424</v>
      </c>
      <c r="K35" s="11">
        <v>300</v>
      </c>
      <c r="L35" s="11">
        <v>215</v>
      </c>
      <c r="M35" s="46">
        <v>4607060892093</v>
      </c>
      <c r="N35" s="12">
        <f>SUM(I35*D35)</f>
        <v>0</v>
      </c>
      <c r="O35" s="114">
        <f>SUM(G35*D35)</f>
        <v>0</v>
      </c>
    </row>
    <row r="36" spans="1:15" ht="24.95" customHeight="1">
      <c r="A36" s="113">
        <v>26</v>
      </c>
      <c r="B36" s="43" t="s">
        <v>51</v>
      </c>
      <c r="C36" s="43"/>
      <c r="D36" s="21">
        <f ca="1">1*'ДОХЛОКС (Бланк Заказа) '!J44</f>
        <v>0</v>
      </c>
      <c r="E36" s="12">
        <v>120</v>
      </c>
      <c r="F36" s="7">
        <v>6.4</v>
      </c>
      <c r="G36" s="13">
        <v>6.7</v>
      </c>
      <c r="H36" s="7">
        <f>G36-F36</f>
        <v>0.29999999999999982</v>
      </c>
      <c r="I36" s="9">
        <f>(J36*K36*L36)/1000000000</f>
        <v>2.2888249999999999E-2</v>
      </c>
      <c r="J36" s="10">
        <v>385</v>
      </c>
      <c r="K36" s="11">
        <v>290</v>
      </c>
      <c r="L36" s="11">
        <v>205</v>
      </c>
      <c r="M36" s="46">
        <v>4620769131461</v>
      </c>
      <c r="N36" s="12">
        <f>SUM(I36*D36)</f>
        <v>0</v>
      </c>
      <c r="O36" s="114">
        <f>SUM(G36*D36)</f>
        <v>0</v>
      </c>
    </row>
    <row r="37" spans="1:15" ht="24.95" customHeight="1">
      <c r="A37" s="113">
        <v>27</v>
      </c>
      <c r="B37" s="43" t="s">
        <v>9</v>
      </c>
      <c r="C37" s="43"/>
      <c r="D37" s="21">
        <f ca="1">1*'ДОХЛОКС (Бланк Заказа) '!J45</f>
        <v>0</v>
      </c>
      <c r="E37" s="12">
        <v>100</v>
      </c>
      <c r="F37" s="7">
        <v>9.6999999999999993</v>
      </c>
      <c r="G37" s="13">
        <v>10</v>
      </c>
      <c r="H37" s="7">
        <f t="shared" si="6"/>
        <v>0.30000000000000071</v>
      </c>
      <c r="I37" s="9">
        <f t="shared" si="7"/>
        <v>2.2888249999999999E-2</v>
      </c>
      <c r="J37" s="10">
        <v>385</v>
      </c>
      <c r="K37" s="11">
        <v>290</v>
      </c>
      <c r="L37" s="11">
        <v>205</v>
      </c>
      <c r="M37" s="46">
        <v>4620769131140</v>
      </c>
      <c r="N37" s="12">
        <f t="shared" si="8"/>
        <v>0</v>
      </c>
      <c r="O37" s="114">
        <f t="shared" si="9"/>
        <v>0</v>
      </c>
    </row>
    <row r="38" spans="1:15" ht="24.95" customHeight="1">
      <c r="A38" s="113">
        <v>28</v>
      </c>
      <c r="B38" s="43" t="s">
        <v>8</v>
      </c>
      <c r="C38" s="43"/>
      <c r="D38" s="21">
        <f ca="1">1*'ДОХЛОКС (Бланк Заказа) '!J46</f>
        <v>0</v>
      </c>
      <c r="E38" s="12">
        <v>50</v>
      </c>
      <c r="F38" s="7">
        <v>9.6999999999999993</v>
      </c>
      <c r="G38" s="13">
        <v>10</v>
      </c>
      <c r="H38" s="7">
        <f t="shared" si="6"/>
        <v>0.30000000000000071</v>
      </c>
      <c r="I38" s="9">
        <f t="shared" si="7"/>
        <v>2.2888249999999999E-2</v>
      </c>
      <c r="J38" s="10">
        <v>385</v>
      </c>
      <c r="K38" s="11">
        <v>290</v>
      </c>
      <c r="L38" s="11">
        <v>205</v>
      </c>
      <c r="M38" s="46">
        <v>4620769131157</v>
      </c>
      <c r="N38" s="12">
        <f t="shared" si="8"/>
        <v>0</v>
      </c>
      <c r="O38" s="114">
        <f t="shared" si="9"/>
        <v>0</v>
      </c>
    </row>
    <row r="39" spans="1:15" ht="24.95" customHeight="1" thickBot="1">
      <c r="A39" s="122">
        <v>29</v>
      </c>
      <c r="B39" s="123" t="s">
        <v>39</v>
      </c>
      <c r="C39" s="123"/>
      <c r="D39" s="22">
        <f ca="1">1*'ДОХЛОКС (Бланк Заказа) '!J47</f>
        <v>0</v>
      </c>
      <c r="E39" s="124">
        <v>200</v>
      </c>
      <c r="F39" s="125">
        <v>5.4</v>
      </c>
      <c r="G39" s="126">
        <v>5.7</v>
      </c>
      <c r="H39" s="125">
        <f t="shared" si="6"/>
        <v>0.29999999999999982</v>
      </c>
      <c r="I39" s="127">
        <f t="shared" si="7"/>
        <v>2.4174000000000001E-2</v>
      </c>
      <c r="J39" s="128">
        <v>395</v>
      </c>
      <c r="K39" s="129">
        <v>255</v>
      </c>
      <c r="L39" s="129">
        <v>240</v>
      </c>
      <c r="M39" s="130" t="s">
        <v>37</v>
      </c>
      <c r="N39" s="124">
        <f t="shared" si="8"/>
        <v>0</v>
      </c>
      <c r="O39" s="131">
        <f t="shared" si="9"/>
        <v>0</v>
      </c>
    </row>
    <row r="40" spans="1:15" ht="15" customHeight="1" thickBot="1">
      <c r="A40" s="132"/>
      <c r="B40" s="133"/>
      <c r="C40" s="133"/>
      <c r="D40" s="134"/>
      <c r="E40" s="135" t="s">
        <v>32</v>
      </c>
      <c r="F40" s="135"/>
      <c r="G40" s="135"/>
      <c r="H40" s="135"/>
      <c r="I40" s="135"/>
      <c r="J40" s="135"/>
      <c r="K40" s="135"/>
      <c r="L40" s="135"/>
      <c r="M40" s="141"/>
      <c r="N40" s="135"/>
      <c r="O40" s="140"/>
    </row>
    <row r="41" spans="1:15" ht="24.95" customHeight="1" outlineLevel="1">
      <c r="A41" s="139">
        <v>30</v>
      </c>
      <c r="B41" s="99" t="s">
        <v>64</v>
      </c>
      <c r="C41" s="99"/>
      <c r="D41" s="80">
        <f ca="1">1*'ДОХЛОКС (Бланк Заказа) '!J50</f>
        <v>0</v>
      </c>
      <c r="E41" s="81">
        <v>200</v>
      </c>
      <c r="F41" s="82">
        <v>1.8</v>
      </c>
      <c r="G41" s="88">
        <v>2</v>
      </c>
      <c r="H41" s="82">
        <f>G41-F41</f>
        <v>0.19999999999999996</v>
      </c>
      <c r="I41" s="84">
        <f>(J41*K41*L41)/1000000000</f>
        <v>6.1860960000000003E-3</v>
      </c>
      <c r="J41" s="85">
        <v>238</v>
      </c>
      <c r="K41" s="86">
        <v>228</v>
      </c>
      <c r="L41" s="86">
        <v>114</v>
      </c>
      <c r="M41" s="87">
        <v>4607060892130</v>
      </c>
      <c r="N41" s="81">
        <f>SUM(I41*D41)</f>
        <v>0</v>
      </c>
      <c r="O41" s="118">
        <f>SUM(G41*D41)</f>
        <v>0</v>
      </c>
    </row>
    <row r="42" spans="1:15" ht="24.95" customHeight="1">
      <c r="A42" s="64">
        <v>31</v>
      </c>
      <c r="B42" s="43" t="s">
        <v>65</v>
      </c>
      <c r="C42" s="43"/>
      <c r="D42" s="21">
        <f ca="1">1*'ДОХЛОКС (Бланк Заказа) '!J51</f>
        <v>0</v>
      </c>
      <c r="E42" s="12">
        <v>200</v>
      </c>
      <c r="F42" s="7">
        <v>1.8</v>
      </c>
      <c r="G42" s="13">
        <v>2</v>
      </c>
      <c r="H42" s="7">
        <f>G42-F42</f>
        <v>0.19999999999999996</v>
      </c>
      <c r="I42" s="9">
        <f>(J42*K42*L42)/1000000000</f>
        <v>6.1860960000000003E-3</v>
      </c>
      <c r="J42" s="85">
        <v>238</v>
      </c>
      <c r="K42" s="86">
        <v>228</v>
      </c>
      <c r="L42" s="86">
        <v>114</v>
      </c>
      <c r="M42" s="46">
        <v>4607060892604</v>
      </c>
      <c r="N42" s="12">
        <f>SUM(I42*D42)</f>
        <v>0</v>
      </c>
      <c r="O42" s="114">
        <f>SUM(G42*D42)</f>
        <v>0</v>
      </c>
    </row>
    <row r="43" spans="1:15" ht="24.95" customHeight="1">
      <c r="A43" s="64">
        <v>32</v>
      </c>
      <c r="B43" s="5" t="s">
        <v>148</v>
      </c>
      <c r="C43" s="5"/>
      <c r="D43" s="23">
        <f ca="1">1*'ДОХЛОКС (Бланк Заказа) '!J52</f>
        <v>0</v>
      </c>
      <c r="E43" s="6">
        <v>48</v>
      </c>
      <c r="F43" s="7">
        <v>2.16</v>
      </c>
      <c r="G43" s="8">
        <v>2.4</v>
      </c>
      <c r="H43" s="7">
        <f>G43-F43</f>
        <v>0.23999999999999977</v>
      </c>
      <c r="I43" s="9">
        <f>(J43*K43*L43)/1000000000</f>
        <v>1.34688E-2</v>
      </c>
      <c r="J43" s="10">
        <v>400</v>
      </c>
      <c r="K43" s="11">
        <v>244</v>
      </c>
      <c r="L43" s="11">
        <v>138</v>
      </c>
      <c r="M43" s="46">
        <v>4627163700132</v>
      </c>
      <c r="N43" s="12">
        <f>SUM(I43*D43)</f>
        <v>0</v>
      </c>
      <c r="O43" s="114">
        <f>SUM(G43*D43)</f>
        <v>0</v>
      </c>
    </row>
    <row r="44" spans="1:15" ht="24.95" customHeight="1">
      <c r="A44" s="64">
        <v>33</v>
      </c>
      <c r="B44" s="43" t="s">
        <v>146</v>
      </c>
      <c r="C44" s="43"/>
      <c r="D44" s="21">
        <f ca="1">1*'ДОХЛОКС (Бланк Заказа) '!J53</f>
        <v>0</v>
      </c>
      <c r="E44" s="12">
        <v>84</v>
      </c>
      <c r="F44" s="7">
        <v>7.8</v>
      </c>
      <c r="G44" s="13">
        <v>8.1</v>
      </c>
      <c r="H44" s="7">
        <f>G44-F44</f>
        <v>0.29999999999999982</v>
      </c>
      <c r="I44" s="9">
        <f>(J44*K44*L44)/1000000000</f>
        <v>3.0631249999999999E-2</v>
      </c>
      <c r="J44" s="85">
        <v>325</v>
      </c>
      <c r="K44" s="86">
        <v>325</v>
      </c>
      <c r="L44" s="86">
        <v>290</v>
      </c>
      <c r="M44" s="46">
        <v>4606471118006</v>
      </c>
      <c r="N44" s="12">
        <f>SUM(I44*D44)</f>
        <v>0</v>
      </c>
      <c r="O44" s="114">
        <f>SUM(G44*D44)</f>
        <v>0</v>
      </c>
    </row>
    <row r="45" spans="1:15" ht="34.5" customHeight="1" outlineLevel="1">
      <c r="A45" s="64">
        <v>34</v>
      </c>
      <c r="B45" s="73" t="s">
        <v>76</v>
      </c>
      <c r="C45" s="73"/>
      <c r="D45" s="21">
        <f ca="1">1*'ДОХЛОКС (Бланк Заказа) '!J54</f>
        <v>0</v>
      </c>
      <c r="E45" s="12">
        <v>250</v>
      </c>
      <c r="F45" s="7">
        <v>2</v>
      </c>
      <c r="G45" s="13">
        <v>2.2000000000000002</v>
      </c>
      <c r="H45" s="7">
        <f t="shared" ref="H45:H51" si="10">G45-F45</f>
        <v>0.20000000000000018</v>
      </c>
      <c r="I45" s="9">
        <f t="shared" ref="I45:I55" si="11">(J45*K45*L45)/1000000000</f>
        <v>1.536768E-2</v>
      </c>
      <c r="J45" s="10">
        <v>464</v>
      </c>
      <c r="K45" s="11">
        <v>207</v>
      </c>
      <c r="L45" s="11">
        <v>160</v>
      </c>
      <c r="M45" s="42" t="s">
        <v>75</v>
      </c>
      <c r="N45" s="12">
        <f t="shared" ref="N45:N55" si="12">SUM(I45*D45)</f>
        <v>0</v>
      </c>
      <c r="O45" s="114">
        <f t="shared" ref="O45:O55" si="13">SUM(G45*D45)</f>
        <v>0</v>
      </c>
    </row>
    <row r="46" spans="1:15" ht="35.25" customHeight="1" outlineLevel="1">
      <c r="A46" s="64">
        <v>35</v>
      </c>
      <c r="B46" s="73" t="s">
        <v>79</v>
      </c>
      <c r="C46" s="73"/>
      <c r="D46" s="21">
        <f ca="1">1*'ДОХЛОКС (Бланк Заказа) '!J55</f>
        <v>0</v>
      </c>
      <c r="E46" s="12">
        <v>250</v>
      </c>
      <c r="F46" s="7">
        <v>2</v>
      </c>
      <c r="G46" s="13">
        <v>2.2000000000000002</v>
      </c>
      <c r="H46" s="7">
        <f t="shared" si="10"/>
        <v>0.20000000000000018</v>
      </c>
      <c r="I46" s="9">
        <f t="shared" si="11"/>
        <v>1.536768E-2</v>
      </c>
      <c r="J46" s="10">
        <v>464</v>
      </c>
      <c r="K46" s="11">
        <v>207</v>
      </c>
      <c r="L46" s="11">
        <v>160</v>
      </c>
      <c r="M46" s="42" t="s">
        <v>78</v>
      </c>
      <c r="N46" s="12">
        <f t="shared" si="12"/>
        <v>0</v>
      </c>
      <c r="O46" s="114">
        <f t="shared" si="13"/>
        <v>0</v>
      </c>
    </row>
    <row r="47" spans="1:15" ht="30.75" customHeight="1" outlineLevel="1">
      <c r="A47" s="64">
        <v>36</v>
      </c>
      <c r="B47" s="73" t="s">
        <v>81</v>
      </c>
      <c r="C47" s="73"/>
      <c r="D47" s="21">
        <f ca="1">1*'ДОХЛОКС (Бланк Заказа) '!J56</f>
        <v>0</v>
      </c>
      <c r="E47" s="12">
        <v>250</v>
      </c>
      <c r="F47" s="7">
        <v>2</v>
      </c>
      <c r="G47" s="13">
        <v>2.2000000000000002</v>
      </c>
      <c r="H47" s="7">
        <f t="shared" si="10"/>
        <v>0.20000000000000018</v>
      </c>
      <c r="I47" s="9">
        <f t="shared" si="11"/>
        <v>1.536768E-2</v>
      </c>
      <c r="J47" s="10">
        <v>464</v>
      </c>
      <c r="K47" s="11">
        <v>207</v>
      </c>
      <c r="L47" s="11">
        <v>160</v>
      </c>
      <c r="M47" s="42" t="s">
        <v>80</v>
      </c>
      <c r="N47" s="12">
        <f t="shared" si="12"/>
        <v>0</v>
      </c>
      <c r="O47" s="114">
        <f t="shared" si="13"/>
        <v>0</v>
      </c>
    </row>
    <row r="48" spans="1:15" ht="33.75" customHeight="1">
      <c r="A48" s="64">
        <v>37</v>
      </c>
      <c r="B48" s="73" t="s">
        <v>96</v>
      </c>
      <c r="C48" s="73"/>
      <c r="D48" s="21">
        <f ca="1">1*'ДОХЛОКС (Бланк Заказа) '!J57</f>
        <v>0</v>
      </c>
      <c r="E48" s="12">
        <v>250</v>
      </c>
      <c r="F48" s="7">
        <v>2</v>
      </c>
      <c r="G48" s="13">
        <v>2.2000000000000002</v>
      </c>
      <c r="H48" s="7">
        <f t="shared" si="10"/>
        <v>0.20000000000000018</v>
      </c>
      <c r="I48" s="9">
        <f t="shared" si="11"/>
        <v>1.536768E-2</v>
      </c>
      <c r="J48" s="10">
        <v>464</v>
      </c>
      <c r="K48" s="11">
        <v>207</v>
      </c>
      <c r="L48" s="11">
        <v>160</v>
      </c>
      <c r="M48" s="42">
        <v>4620769131195</v>
      </c>
      <c r="N48" s="12">
        <f t="shared" si="12"/>
        <v>0</v>
      </c>
      <c r="O48" s="114">
        <f t="shared" si="13"/>
        <v>0</v>
      </c>
    </row>
    <row r="49" spans="1:15" ht="37.5" customHeight="1" outlineLevel="1">
      <c r="A49" s="64">
        <v>38</v>
      </c>
      <c r="B49" s="70" t="s">
        <v>82</v>
      </c>
      <c r="C49" s="70"/>
      <c r="D49" s="21">
        <f ca="1">1*'ДОХЛОКС (Бланк Заказа) '!J58</f>
        <v>0</v>
      </c>
      <c r="E49" s="12">
        <v>36</v>
      </c>
      <c r="F49" s="74">
        <v>4</v>
      </c>
      <c r="G49" s="75">
        <v>4.3</v>
      </c>
      <c r="H49" s="74">
        <f t="shared" si="10"/>
        <v>0.29999999999999982</v>
      </c>
      <c r="I49" s="76">
        <f t="shared" si="11"/>
        <v>9.7920000000000004E-3</v>
      </c>
      <c r="J49" s="40">
        <v>255</v>
      </c>
      <c r="K49" s="41">
        <v>240</v>
      </c>
      <c r="L49" s="41">
        <v>160</v>
      </c>
      <c r="M49" s="42">
        <v>4607013281325</v>
      </c>
      <c r="N49" s="12">
        <f t="shared" si="12"/>
        <v>0</v>
      </c>
      <c r="O49" s="114">
        <f t="shared" si="13"/>
        <v>0</v>
      </c>
    </row>
    <row r="50" spans="1:15" ht="33.75" customHeight="1" outlineLevel="1">
      <c r="A50" s="64">
        <v>39</v>
      </c>
      <c r="B50" s="77" t="s">
        <v>97</v>
      </c>
      <c r="C50" s="77"/>
      <c r="D50" s="21">
        <f ca="1">1*'ДОХЛОКС (Бланк Заказа) '!J59</f>
        <v>0</v>
      </c>
      <c r="E50" s="12">
        <v>24</v>
      </c>
      <c r="F50" s="7">
        <v>0.9</v>
      </c>
      <c r="G50" s="13">
        <v>1</v>
      </c>
      <c r="H50" s="7">
        <f t="shared" si="10"/>
        <v>9.9999999999999978E-2</v>
      </c>
      <c r="I50" s="9">
        <f t="shared" si="11"/>
        <v>6.0000000000000001E-3</v>
      </c>
      <c r="J50" s="10">
        <v>300</v>
      </c>
      <c r="K50" s="11">
        <v>200</v>
      </c>
      <c r="L50" s="11">
        <v>100</v>
      </c>
      <c r="M50" s="42">
        <v>4607013281042</v>
      </c>
      <c r="N50" s="12">
        <f t="shared" si="12"/>
        <v>0</v>
      </c>
      <c r="O50" s="114">
        <f t="shared" si="13"/>
        <v>0</v>
      </c>
    </row>
    <row r="51" spans="1:15" ht="33.75" customHeight="1" outlineLevel="1">
      <c r="A51" s="64">
        <v>40</v>
      </c>
      <c r="B51" s="77" t="s">
        <v>87</v>
      </c>
      <c r="C51" s="77"/>
      <c r="D51" s="21">
        <f ca="1">1*'ДОХЛОКС (Бланк Заказа) '!J60</f>
        <v>0</v>
      </c>
      <c r="E51" s="12">
        <v>24</v>
      </c>
      <c r="F51" s="7">
        <v>0.9</v>
      </c>
      <c r="G51" s="13">
        <v>1</v>
      </c>
      <c r="H51" s="7">
        <f t="shared" si="10"/>
        <v>9.9999999999999978E-2</v>
      </c>
      <c r="I51" s="9">
        <f t="shared" si="11"/>
        <v>6.0000000000000001E-3</v>
      </c>
      <c r="J51" s="10">
        <v>300</v>
      </c>
      <c r="K51" s="11">
        <v>200</v>
      </c>
      <c r="L51" s="11">
        <v>100</v>
      </c>
      <c r="M51" s="42">
        <v>4607013281059</v>
      </c>
      <c r="N51" s="12">
        <f t="shared" si="12"/>
        <v>0</v>
      </c>
      <c r="O51" s="114">
        <f t="shared" si="13"/>
        <v>0</v>
      </c>
    </row>
    <row r="52" spans="1:15" ht="33.75" customHeight="1" outlineLevel="1">
      <c r="A52" s="229">
        <v>41</v>
      </c>
      <c r="B52" s="77" t="s">
        <v>89</v>
      </c>
      <c r="C52" s="77"/>
      <c r="D52" s="21">
        <f ca="1">1*'ДОХЛОКС (Бланк Заказа) '!J61</f>
        <v>0</v>
      </c>
      <c r="E52" s="12">
        <v>24</v>
      </c>
      <c r="F52" s="7">
        <v>0.9</v>
      </c>
      <c r="G52" s="13">
        <v>1</v>
      </c>
      <c r="H52" s="7">
        <f>G52-F52</f>
        <v>9.9999999999999978E-2</v>
      </c>
      <c r="I52" s="9">
        <f>(J52*K52*L52)/1000000000</f>
        <v>6.0000000000000001E-3</v>
      </c>
      <c r="J52" s="10">
        <v>300</v>
      </c>
      <c r="K52" s="11">
        <v>200</v>
      </c>
      <c r="L52" s="11">
        <v>100</v>
      </c>
      <c r="M52" s="42">
        <v>4607013281318</v>
      </c>
      <c r="N52" s="12">
        <f>SUM(I52*D52)</f>
        <v>0</v>
      </c>
      <c r="O52" s="114">
        <f>SUM(G52*D52)</f>
        <v>0</v>
      </c>
    </row>
    <row r="53" spans="1:15" ht="37.5" customHeight="1" outlineLevel="1">
      <c r="A53" s="229">
        <v>42</v>
      </c>
      <c r="B53" s="77" t="s">
        <v>98</v>
      </c>
      <c r="C53" s="77"/>
      <c r="D53" s="21">
        <f ca="1">1*'ДОХЛОКС (Бланк Заказа) '!J62</f>
        <v>0</v>
      </c>
      <c r="E53" s="12">
        <v>100</v>
      </c>
      <c r="F53" s="7">
        <v>4.4000000000000004</v>
      </c>
      <c r="G53" s="13">
        <v>4.8</v>
      </c>
      <c r="H53" s="7">
        <v>0.4</v>
      </c>
      <c r="I53" s="9">
        <f>(J53*K53*L53)/1000000000</f>
        <v>2.5983249999999999E-2</v>
      </c>
      <c r="J53" s="10">
        <v>370</v>
      </c>
      <c r="K53" s="11">
        <v>265</v>
      </c>
      <c r="L53" s="11">
        <v>265</v>
      </c>
      <c r="M53" s="46" t="s">
        <v>62</v>
      </c>
      <c r="N53" s="12">
        <f>SUM(I53*D53)</f>
        <v>0</v>
      </c>
      <c r="O53" s="114">
        <f>SUM(G53*D53)</f>
        <v>0</v>
      </c>
    </row>
    <row r="54" spans="1:15" ht="33.75" customHeight="1" outlineLevel="1">
      <c r="A54" s="229">
        <v>43</v>
      </c>
      <c r="B54" s="78" t="s">
        <v>92</v>
      </c>
      <c r="C54" s="78"/>
      <c r="D54" s="21">
        <f ca="1">1*'ДОХЛОКС (Бланк Заказа) '!J63</f>
        <v>0</v>
      </c>
      <c r="E54" s="12">
        <v>60</v>
      </c>
      <c r="F54" s="7">
        <v>9.6999999999999993</v>
      </c>
      <c r="G54" s="13">
        <v>10</v>
      </c>
      <c r="H54" s="7">
        <f>G54-F54</f>
        <v>0.30000000000000071</v>
      </c>
      <c r="I54" s="9">
        <f t="shared" si="11"/>
        <v>3.0525E-2</v>
      </c>
      <c r="J54" s="10">
        <v>370</v>
      </c>
      <c r="K54" s="11">
        <v>250</v>
      </c>
      <c r="L54" s="11">
        <v>330</v>
      </c>
      <c r="M54" s="79">
        <v>4607017945506</v>
      </c>
      <c r="N54" s="12">
        <f t="shared" si="12"/>
        <v>0</v>
      </c>
      <c r="O54" s="114">
        <f t="shared" si="13"/>
        <v>0</v>
      </c>
    </row>
    <row r="55" spans="1:15" ht="37.5" customHeight="1" outlineLevel="1" thickBot="1">
      <c r="A55" s="119">
        <v>44</v>
      </c>
      <c r="B55" s="120" t="s">
        <v>93</v>
      </c>
      <c r="C55" s="120"/>
      <c r="D55" s="105">
        <f ca="1">1*'ДОХЛОКС (Бланк Заказа) '!J64</f>
        <v>0</v>
      </c>
      <c r="E55" s="97">
        <v>60</v>
      </c>
      <c r="F55" s="91">
        <v>9.6999999999999993</v>
      </c>
      <c r="G55" s="98">
        <v>10</v>
      </c>
      <c r="H55" s="91">
        <f>G55-F55</f>
        <v>0.30000000000000071</v>
      </c>
      <c r="I55" s="93">
        <f t="shared" si="11"/>
        <v>3.0525E-2</v>
      </c>
      <c r="J55" s="94">
        <v>370</v>
      </c>
      <c r="K55" s="95">
        <v>250</v>
      </c>
      <c r="L55" s="95">
        <v>330</v>
      </c>
      <c r="M55" s="121">
        <v>4607017945490</v>
      </c>
      <c r="N55" s="97">
        <f t="shared" si="12"/>
        <v>0</v>
      </c>
      <c r="O55" s="116">
        <f t="shared" si="13"/>
        <v>0</v>
      </c>
    </row>
    <row r="56" spans="1:15" ht="15" customHeight="1">
      <c r="A56" s="142"/>
      <c r="B56" s="143"/>
      <c r="C56" s="143"/>
      <c r="D56" s="143"/>
      <c r="E56" s="144"/>
      <c r="F56" s="144"/>
      <c r="G56" s="144"/>
      <c r="H56" s="144"/>
      <c r="I56" s="144"/>
      <c r="J56" s="144"/>
      <c r="K56" s="144"/>
      <c r="L56" s="144"/>
      <c r="M56" s="145"/>
      <c r="N56" s="146"/>
      <c r="O56" s="142"/>
    </row>
    <row r="57" spans="1:15" ht="21" thickBot="1">
      <c r="A57" s="147"/>
      <c r="B57" s="15"/>
      <c r="C57" s="15"/>
      <c r="D57" s="20"/>
      <c r="E57" s="16"/>
      <c r="F57" s="16"/>
      <c r="G57" s="16"/>
      <c r="H57" s="16"/>
      <c r="I57" s="17"/>
      <c r="J57" s="16"/>
      <c r="K57" s="16"/>
      <c r="L57" s="16"/>
      <c r="M57" s="48"/>
      <c r="N57" s="18"/>
      <c r="O57" s="66"/>
    </row>
    <row r="58" spans="1:15" ht="28.5" customHeight="1" thickBot="1">
      <c r="B58" s="150" t="s">
        <v>25</v>
      </c>
      <c r="C58" s="150"/>
      <c r="D58" s="151">
        <f>SUM(D10:D57)</f>
        <v>0</v>
      </c>
      <c r="M58" s="152" t="s">
        <v>11</v>
      </c>
      <c r="N58" s="153">
        <f>SUM(N10:N57)</f>
        <v>0</v>
      </c>
      <c r="O58" s="154">
        <f>SUM(O10:O57)</f>
        <v>0</v>
      </c>
    </row>
    <row r="59" spans="1:15" ht="24" customHeight="1"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N59" s="377" t="s">
        <v>59</v>
      </c>
      <c r="O59" s="378"/>
    </row>
    <row r="60" spans="1:15" ht="15.75" thickBot="1">
      <c r="A60" s="147"/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N60" s="379"/>
      <c r="O60" s="380"/>
    </row>
    <row r="61" spans="1:15" ht="25.5" customHeight="1" thickTop="1" thickBot="1">
      <c r="A61" s="147"/>
      <c r="B61" s="148"/>
      <c r="C61" s="148"/>
      <c r="D61" s="149"/>
      <c r="E61" s="148"/>
      <c r="F61" s="148"/>
      <c r="G61" s="148"/>
      <c r="H61" s="148"/>
      <c r="I61" s="148"/>
      <c r="J61" s="148"/>
      <c r="K61" s="148"/>
      <c r="L61" s="148"/>
      <c r="N61" s="155">
        <f>N58+20%*N58</f>
        <v>0</v>
      </c>
      <c r="O61" s="155">
        <f>O58+10%*O58</f>
        <v>0</v>
      </c>
    </row>
    <row r="62" spans="1:15" ht="15.75" thickTop="1"/>
  </sheetData>
  <mergeCells count="5">
    <mergeCell ref="A7:O7"/>
    <mergeCell ref="J9:L9"/>
    <mergeCell ref="N59:O60"/>
    <mergeCell ref="B60:L60"/>
    <mergeCell ref="B59:L59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5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2020-09-22T10:50:51Z</cp:lastPrinted>
  <dcterms:created xsi:type="dcterms:W3CDTF">2006-09-28T05:33:49Z</dcterms:created>
  <dcterms:modified xsi:type="dcterms:W3CDTF">2021-01-12T11:14:34Z</dcterms:modified>
</cp:coreProperties>
</file>