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'!$A$1:$AC$67</definedName>
    <definedName name="_xlnm.Print_Area" localSheetId="1">'Обьем Вес '!$A$1:$O$60</definedName>
  </definedNames>
  <calcPr calcId="114210" refMode="R1C1"/>
</workbook>
</file>

<file path=xl/calcChain.xml><?xml version="1.0" encoding="utf-8"?>
<calcChain xmlns="http://schemas.openxmlformats.org/spreadsheetml/2006/main">
  <c r="D24" i="2"/>
  <c r="D15"/>
  <c r="O15"/>
  <c r="N15"/>
  <c r="K22" i="1"/>
  <c r="D43" i="2"/>
  <c r="O43"/>
  <c r="I43"/>
  <c r="N43"/>
  <c r="H43"/>
  <c r="K52" i="1"/>
  <c r="D44" i="2"/>
  <c r="O44"/>
  <c r="I44"/>
  <c r="N44"/>
  <c r="H44"/>
  <c r="K53" i="1"/>
  <c r="D10" i="2"/>
  <c r="O10"/>
  <c r="D17"/>
  <c r="O17"/>
  <c r="D11"/>
  <c r="O11"/>
  <c r="D12"/>
  <c r="O12"/>
  <c r="D13"/>
  <c r="O13"/>
  <c r="D14"/>
  <c r="O14"/>
  <c r="D16"/>
  <c r="O16"/>
  <c r="D18"/>
  <c r="O18"/>
  <c r="D19"/>
  <c r="O19"/>
  <c r="D20"/>
  <c r="O20"/>
  <c r="D21"/>
  <c r="O21"/>
  <c r="D22"/>
  <c r="O22"/>
  <c r="D23"/>
  <c r="O23"/>
  <c r="D25"/>
  <c r="O25"/>
  <c r="D26"/>
  <c r="O26"/>
  <c r="D28"/>
  <c r="O28"/>
  <c r="D29"/>
  <c r="O29"/>
  <c r="D30"/>
  <c r="O30"/>
  <c r="D31"/>
  <c r="O31"/>
  <c r="D32"/>
  <c r="O32"/>
  <c r="D33"/>
  <c r="O33"/>
  <c r="D34"/>
  <c r="O34"/>
  <c r="D35"/>
  <c r="O35"/>
  <c r="D36"/>
  <c r="O36"/>
  <c r="D37"/>
  <c r="O37"/>
  <c r="D38"/>
  <c r="O38"/>
  <c r="D39"/>
  <c r="O39"/>
  <c r="D41"/>
  <c r="O41"/>
  <c r="D42"/>
  <c r="O42"/>
  <c r="D45"/>
  <c r="O45"/>
  <c r="D46"/>
  <c r="O46"/>
  <c r="D47"/>
  <c r="O47"/>
  <c r="D48"/>
  <c r="O48"/>
  <c r="D49"/>
  <c r="O49"/>
  <c r="D50"/>
  <c r="O50"/>
  <c r="D51"/>
  <c r="O51"/>
  <c r="D52"/>
  <c r="O52"/>
  <c r="D53"/>
  <c r="O53"/>
  <c r="D54"/>
  <c r="O54"/>
  <c r="D55"/>
  <c r="O55"/>
  <c r="O24"/>
  <c r="O58"/>
  <c r="N10"/>
  <c r="N17"/>
  <c r="N11"/>
  <c r="N12"/>
  <c r="I13"/>
  <c r="N13"/>
  <c r="N14"/>
  <c r="N16"/>
  <c r="N18"/>
  <c r="N19"/>
  <c r="N20"/>
  <c r="N21"/>
  <c r="N22"/>
  <c r="N23"/>
  <c r="N25"/>
  <c r="N26"/>
  <c r="N28"/>
  <c r="N29"/>
  <c r="N30"/>
  <c r="N31"/>
  <c r="N32"/>
  <c r="N33"/>
  <c r="N34"/>
  <c r="N35"/>
  <c r="N36"/>
  <c r="N37"/>
  <c r="N38"/>
  <c r="N39"/>
  <c r="I41"/>
  <c r="N41"/>
  <c r="N42"/>
  <c r="I45"/>
  <c r="N45"/>
  <c r="I46"/>
  <c r="N46"/>
  <c r="I47"/>
  <c r="N47"/>
  <c r="N48"/>
  <c r="I49"/>
  <c r="N49"/>
  <c r="I50"/>
  <c r="N50"/>
  <c r="I51"/>
  <c r="N51"/>
  <c r="I52"/>
  <c r="N52"/>
  <c r="I53"/>
  <c r="N53"/>
  <c r="I54"/>
  <c r="N54"/>
  <c r="I55"/>
  <c r="N55"/>
  <c r="N24"/>
  <c r="N58"/>
  <c r="K17" i="1"/>
  <c r="K24"/>
  <c r="K18"/>
  <c r="K19"/>
  <c r="K20"/>
  <c r="K21"/>
  <c r="K23"/>
  <c r="K25"/>
  <c r="K26"/>
  <c r="K27"/>
  <c r="K28"/>
  <c r="K29"/>
  <c r="K30"/>
  <c r="K31"/>
  <c r="K32"/>
  <c r="K33"/>
  <c r="K34"/>
  <c r="K50"/>
  <c r="K51"/>
  <c r="K54"/>
  <c r="K55"/>
  <c r="K56"/>
  <c r="K57"/>
  <c r="K58"/>
  <c r="K59"/>
  <c r="K60"/>
  <c r="K61"/>
  <c r="K62"/>
  <c r="K63"/>
  <c r="K64"/>
  <c r="K65"/>
  <c r="K36"/>
  <c r="K37"/>
  <c r="K38"/>
  <c r="K39"/>
  <c r="K40"/>
  <c r="K41"/>
  <c r="K42"/>
  <c r="K43"/>
  <c r="K44"/>
  <c r="K45"/>
  <c r="K46"/>
  <c r="K47"/>
  <c r="K48"/>
  <c r="K66"/>
  <c r="D58" i="2"/>
  <c r="I10"/>
  <c r="H10"/>
  <c r="H24"/>
  <c r="I32"/>
  <c r="H32"/>
  <c r="I17"/>
  <c r="H14"/>
  <c r="I14"/>
  <c r="I24"/>
  <c r="Y15" i="1"/>
  <c r="H55" i="2"/>
  <c r="H54"/>
  <c r="H52"/>
  <c r="H51"/>
  <c r="H50"/>
  <c r="H49"/>
  <c r="I48"/>
  <c r="H48"/>
  <c r="H47"/>
  <c r="H46"/>
  <c r="H45"/>
  <c r="I42"/>
  <c r="H42"/>
  <c r="H41"/>
  <c r="I11"/>
  <c r="I12"/>
  <c r="I16"/>
  <c r="I18"/>
  <c r="I19"/>
  <c r="I20"/>
  <c r="I21"/>
  <c r="I22"/>
  <c r="I23"/>
  <c r="I25"/>
  <c r="I26"/>
  <c r="I28"/>
  <c r="I29"/>
  <c r="I30"/>
  <c r="I31"/>
  <c r="I33"/>
  <c r="I34"/>
  <c r="I35"/>
  <c r="I36"/>
  <c r="I37"/>
  <c r="I38"/>
  <c r="I39"/>
  <c r="Y2" i="1"/>
  <c r="H33" i="2"/>
  <c r="H34"/>
  <c r="H35"/>
  <c r="H12"/>
  <c r="H13"/>
  <c r="H11"/>
  <c r="H22"/>
  <c r="H36"/>
  <c r="H29"/>
  <c r="H23"/>
  <c r="H21"/>
  <c r="H20"/>
  <c r="H25"/>
  <c r="H39"/>
  <c r="H38"/>
  <c r="H31"/>
  <c r="H30"/>
  <c r="H26"/>
  <c r="H19"/>
  <c r="H28"/>
  <c r="H37"/>
  <c r="H18"/>
  <c r="N61"/>
  <c r="Y13" i="1"/>
  <c r="O61" i="2"/>
  <c r="Y3" i="1"/>
</calcChain>
</file>

<file path=xl/sharedStrings.xml><?xml version="1.0" encoding="utf-8"?>
<sst xmlns="http://schemas.openxmlformats.org/spreadsheetml/2006/main" count="277" uniqueCount="195">
  <si>
    <t>№ п/п</t>
  </si>
  <si>
    <t>30г</t>
  </si>
  <si>
    <t>1шт.</t>
  </si>
  <si>
    <t>Вес /          обьем         1шт.</t>
  </si>
  <si>
    <t>Торгова марка /                          краткое описание</t>
  </si>
  <si>
    <t>100 г</t>
  </si>
  <si>
    <t>200 г</t>
  </si>
  <si>
    <t>СУММА</t>
  </si>
  <si>
    <t>КРЫСИНАЯ СМЕРТЬ №1 (1Х50)   200г</t>
  </si>
  <si>
    <t>КРЫСИНАЯ СМЕРТЬ №1 (1Х100)  100г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</si>
  <si>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</si>
  <si>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</si>
  <si>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</si>
  <si>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</si>
  <si>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</si>
  <si>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</si>
  <si>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</si>
  <si>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</si>
  <si>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</si>
  <si>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Штрих-код</t>
  </si>
  <si>
    <t>Обьем (м3)</t>
  </si>
  <si>
    <t>Вес (кг)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</si>
  <si>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</si>
  <si>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</si>
  <si>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Клей «ALT» для отлова грызунов и насекомых,  (туба 135г)</t>
  </si>
  <si>
    <t>Количество коробок Всего:</t>
  </si>
  <si>
    <t>Ваш Заказ в кор.</t>
  </si>
  <si>
    <t xml:space="preserve">Машенька Серебряная мелок </t>
  </si>
  <si>
    <t>Машенька Серебряная мелок (20г)</t>
  </si>
  <si>
    <t>20г</t>
  </si>
  <si>
    <t xml:space="preserve">Клей «ALT» для отлова грызунов и насекомых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</si>
  <si>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</si>
  <si>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</si>
  <si>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Брикет КРЫСИНАЯ СМЕРТЬ №1 тестовый в фильтр-пакетиках </t>
  </si>
  <si>
    <t xml:space="preserve">ОРИГИНАЛЬНАЯ ПРОДУКЦИЯ ЗАО ПО "ОБОРОНХИМ"  ОТ ЛЕТАЮЩИХ НАСЕКОМЫХ       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</si>
  <si>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</si>
  <si>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</si>
  <si>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</si>
  <si>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1 шт.</t>
  </si>
  <si>
    <t xml:space="preserve"> клеевая ловушка от тараканов (домик)     ТМ ДОХС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</si>
  <si>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</si>
  <si>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</si>
  <si>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</si>
  <si>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</si>
  <si>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>СУММА ; руб.</t>
  </si>
  <si>
    <t>ВЕС  ; кг</t>
  </si>
  <si>
    <t>ОБЪЕМ; м.куб</t>
  </si>
  <si>
    <t>КОЛ-ВО кор.</t>
  </si>
  <si>
    <t xml:space="preserve">КЛЕЕВОЙ КАПКАН для грызунов Мышиная смерть №1  </t>
  </si>
  <si>
    <t>"ФУМИБАТ" "Оборонхим Гель"  от тараканов 1 шт.</t>
  </si>
  <si>
    <t>Средство инсектицидное "ТИГАРД"     Гель для уничтожения тараканов                  Д,В. Имидаклоприд    30г (1х48)</t>
  </si>
  <si>
    <t xml:space="preserve">Средство инсектицидное               от тараканов контейнеры                                 NEW "DEADEX"  6 шт. (1х36)     </t>
  </si>
  <si>
    <r>
      <t xml:space="preserve">"ФУМИБАТ"    "Оборонхим Гель" от тараканов 30г (1х48) </t>
    </r>
    <r>
      <rPr>
        <b/>
        <sz val="14"/>
        <color indexed="53"/>
        <rFont val="Arial"/>
        <family val="2"/>
        <charset val="204"/>
      </rPr>
      <t>PREMIUM</t>
    </r>
  </si>
  <si>
    <t>КЛЕЕВОЙ КАПКАН для грызунов Мышиная смерть №1                        25 уп. По 5 шт. (1х125)</t>
  </si>
  <si>
    <t>Машенька Серебряная                 мелок (20г)</t>
  </si>
  <si>
    <t>ЗЕРНО          МЫШИНАЯ СМЕРТЬ №1</t>
  </si>
  <si>
    <r>
      <t xml:space="preserve">ЗАКАЗ  в </t>
    </r>
    <r>
      <rPr>
        <b/>
        <sz val="18"/>
        <color indexed="10"/>
        <rFont val="Arial"/>
        <family val="2"/>
        <charset val="204"/>
      </rPr>
      <t>КОРОБКАХ</t>
    </r>
    <r>
      <rPr>
        <b/>
        <sz val="18"/>
        <color indexed="12"/>
        <rFont val="Arial"/>
        <family val="2"/>
        <charset val="204"/>
      </rPr>
      <t xml:space="preserve"> </t>
    </r>
    <r>
      <rPr>
        <b/>
        <sz val="14"/>
        <color indexed="12"/>
        <rFont val="Arial"/>
        <family val="2"/>
        <charset val="204"/>
      </rPr>
      <t>ставим только цифру</t>
    </r>
  </si>
  <si>
    <t xml:space="preserve">"Гранулы от грызунов" СМЕРЬ ГРЫЗУНАМ №1 </t>
  </si>
  <si>
    <t>ГРАНУЛЫ от ГРЫЗУНОВ (1Х100)  100г</t>
  </si>
  <si>
    <r>
      <t>Гранулы от грызунов</t>
    </r>
    <r>
      <rPr>
        <b/>
        <sz val="16"/>
        <color indexed="10"/>
        <rFont val="Arial"/>
        <family val="2"/>
        <charset val="204"/>
      </rPr>
      <t xml:space="preserve">     </t>
    </r>
    <r>
      <rPr>
        <b/>
        <sz val="14"/>
        <color indexed="12"/>
        <rFont val="Arial"/>
        <family val="2"/>
        <charset val="204"/>
      </rPr>
      <t xml:space="preserve">                                  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4"/>
        <color indexed="12"/>
        <rFont val="Arial"/>
        <family val="2"/>
        <charset val="204"/>
      </rPr>
      <t xml:space="preserve"> </t>
    </r>
  </si>
  <si>
    <r>
      <t xml:space="preserve">   ВОСКОВЫЕ БРИКЕТЫ "Тигард/Tigard"                              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</si>
  <si>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  ВОСКОВЫЕ брикеты                            "КРЫСИНАЯ СМЕРТЬ №1" </t>
  </si>
  <si>
    <t xml:space="preserve"> ВОСКОВЫЕ БРИКЕТЫ "Тигард/Tigard"                               "КРЫСИНАЯ СМЕРТЬ №1" </t>
  </si>
  <si>
    <t>Размеры гофротары              (длина х ширина х высота), мм</t>
  </si>
  <si>
    <t>60г</t>
  </si>
  <si>
    <t>80г</t>
  </si>
  <si>
    <t xml:space="preserve">NEW "DEADEX-ГЕЛЬ"                                    от тараканов  30г (1х48) </t>
  </si>
  <si>
    <t>135 г</t>
  </si>
  <si>
    <t>50 г</t>
  </si>
  <si>
    <t>Средство инсектицидное КЛЕЕЛОВ липкая пластина ТМ ДОХС 20 уп. По 5 шт. (1х100)</t>
  </si>
  <si>
    <t xml:space="preserve"> Клеевая ловушка от тараканов (домик)     ТМ ДОХС</t>
  </si>
  <si>
    <t>на обьем поправка  + 15-20 % на воздух между коробками и вес паллет</t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</si>
  <si>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</si>
  <si>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Контейнеры     от тараканов              PREMIUM</t>
  </si>
  <si>
    <t xml:space="preserve"> МУХОЛОВКА "ФУМИБАТ" </t>
  </si>
  <si>
    <t xml:space="preserve">Россия </t>
  </si>
  <si>
    <t xml:space="preserve">"ФУМИБАТ"                                                                липкая лента от мух (1х200) </t>
  </si>
  <si>
    <t xml:space="preserve"> МУХОЛОВКА "ТИГАРД" </t>
  </si>
  <si>
    <t>МУХОЛОВКА ФУМИБАТ (1Х200)</t>
  </si>
  <si>
    <t>МУХОЛОВКА ТИГАРД (1Х200)</t>
  </si>
  <si>
    <t xml:space="preserve">Наименование продукции </t>
  </si>
  <si>
    <t>ООО"ДОХЛОКС"  Гель от тараканов             1 шт. 30г (1х48)</t>
  </si>
  <si>
    <t xml:space="preserve">ООО"ДОХЛОКС" Гель от                 САДОВЫХ муравьев 1шт.  (1х48) </t>
  </si>
  <si>
    <t>ООО"ДОХЛОКС" Контейнеры от тараканов  6 шт.    (1х24)</t>
  </si>
  <si>
    <t xml:space="preserve">                                                                                                                                                                                                           подитог 3:</t>
  </si>
  <si>
    <t xml:space="preserve">Клей КРЫСИНАЯ СМЕРТЬ №1 для отлова грызунов </t>
  </si>
  <si>
    <r>
      <t xml:space="preserve">Клей для отлова грызунов и насекомых,  (туба 135г)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</si>
  <si>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Клей для отлова грызунов и насекомых,  (туба 135г) "КС №1" </t>
  </si>
  <si>
    <t>30 г</t>
  </si>
  <si>
    <t xml:space="preserve"> Средство родентицидное  "КРЫСИНАЯ СМЕРТЬ " </t>
  </si>
  <si>
    <t>ПАСТА КРЫСИНАЯ СМЕРТЬ №1</t>
  </si>
  <si>
    <r>
      <t xml:space="preserve"> Средство родентицидное  "КРЫСИНАЯ СМЕРТЬ "                </t>
    </r>
    <r>
      <rPr>
        <b/>
        <sz val="14"/>
        <color indexed="10"/>
        <rFont val="Arial"/>
        <family val="2"/>
        <charset val="204"/>
      </rPr>
      <t>ТМ АЛЛИГАТОР</t>
    </r>
  </si>
  <si>
    <t xml:space="preserve"> Средство родентицидное           "КРЫСИНАЯ СМЕРТЬ "  ТМ АЛЛИГАТОР</t>
  </si>
  <si>
    <t xml:space="preserve">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</si>
  <si>
    <r>
      <t xml:space="preserve">Клей «ALT»  </t>
    </r>
    <r>
      <rPr>
        <b/>
        <sz val="14"/>
        <color indexed="12"/>
        <rFont val="Arial"/>
        <family val="2"/>
        <charset val="204"/>
      </rPr>
      <t xml:space="preserve">  для отлова грызунов и насекомых</t>
    </r>
  </si>
  <si>
    <t xml:space="preserve">"ТИГАРД"                                                                липкая лента от мух (1х200) </t>
  </si>
  <si>
    <t xml:space="preserve">4620769130068
</t>
  </si>
  <si>
    <t>Пластины  для уничтожения комаров ОБОРОНХИМ  длительного действия  без запаха (зеленые) (1х250)</t>
  </si>
  <si>
    <t>10шт.</t>
  </si>
  <si>
    <t xml:space="preserve">4620769130099
</t>
  </si>
  <si>
    <t>Пластины  для уничтожения комаров ОБОРОНХИМ    без запаха (желтые) (1х250)</t>
  </si>
  <si>
    <t xml:space="preserve">4620769130075
</t>
  </si>
  <si>
    <t>Пластины  для уничтожения комаров ОБОРОНХИМ   Универсальные (красные) (1х250)</t>
  </si>
  <si>
    <t>Пластины  для уничтожения комаров ОБОРОНХИМ  длительного действия   (зеленые - однотонные) (1х250)</t>
  </si>
  <si>
    <t>СПРЕЙ от комаров для всей семьи 100 мл</t>
  </si>
  <si>
    <t>СПРЕЙ-РЕПЕЛЛЕНТ                       от комаров,клещей, москитов,слепней  
(пластик)</t>
  </si>
  <si>
    <t>100мл</t>
  </si>
  <si>
    <t>Средство инсектицидное "Жидкость от комаров"      (зеленый)</t>
  </si>
  <si>
    <t xml:space="preserve">Средство инсектицидное "Жидкость от комаров"                           БЕЗ ЗАПАХА   (зеленый)   (1х24)                                                </t>
  </si>
  <si>
    <t>30 мл             60 ночей</t>
  </si>
  <si>
    <t>Средство инсектицидное "Жидкость от комаров"     с двойным эффектом  (желтый)</t>
  </si>
  <si>
    <t xml:space="preserve">Средство инсектицидное "Жидкость с двойным эффектом" БЕЗ ЗАПАХА        (желтый)    (1х24)                                           </t>
  </si>
  <si>
    <t xml:space="preserve">Средство инсектицидное "Жидкость от комаров"    УНИВЕРСАЛЬНЫЙ БЕЗ ЗАПАХА  (красный)    (1х24)                                           </t>
  </si>
  <si>
    <t xml:space="preserve">Средство инсектицидное "Жидкость от комаров"  универсальная  БЕЗ ЗАПАХА  (красный)                                              </t>
  </si>
  <si>
    <t>ЭЛЕКТРОФУМИГАТОР нагревательное устройство к средствам уничтожения насекомых</t>
  </si>
  <si>
    <t>СПИРАЛИ ОТ КОМАРОВ БИОЗАЩИТА              ОБОРНОХИМ</t>
  </si>
  <si>
    <t>СПИРАЛИ ОТ КОМАРОВ  ОБОРОНХИМ (1Х60)</t>
  </si>
  <si>
    <t>СПИРАЛИ ОТ КОМАРОВ ФУМИБАТ  (1Х60)</t>
  </si>
  <si>
    <t xml:space="preserve">ООО " ДОХЛОКС"  КЛАССИЧЕСКИЙ              "Оборонхим Гель"   от  тараканов </t>
  </si>
  <si>
    <t xml:space="preserve">ООО " ДОХЛОКС"  КЛАССИЧЕСКИЙ              "Оборонхим Гель"   от муравьев </t>
  </si>
  <si>
    <t>Пластины  для уничтожения комаров ОБОРОНХИМ  длительного действия   (зеленые-однотонные) (1х250)</t>
  </si>
  <si>
    <t xml:space="preserve">Средство инсектицидное "Жидкость от комаров"   БЕЗ ЗАПАХА  (зеленый)   (1х24)                                                </t>
  </si>
  <si>
    <t>ЭЛЕКТРОФУМИГАТОР Универсальный с поворотной вилкой и индикатором (1х100)</t>
  </si>
  <si>
    <t xml:space="preserve"> ИНСЕКТИЦИДЫ №1       </t>
  </si>
  <si>
    <t>РОДЕНТИЦИДЫ №1</t>
  </si>
  <si>
    <t xml:space="preserve">  ТИГАРД  Гель от тараканов                        1 шт. 30г (1х48)</t>
  </si>
  <si>
    <t xml:space="preserve">NEW "DEADEX" ловушки                                6 шт. (1х36)     </t>
  </si>
  <si>
    <r>
      <t xml:space="preserve">Россия       наше </t>
    </r>
    <r>
      <rPr>
        <b/>
        <sz val="12"/>
        <color indexed="8"/>
        <rFont val="Arial"/>
        <family val="2"/>
        <charset val="204"/>
      </rPr>
      <t>производсство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</si>
  <si>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КЛАССИЧЕСКИЙ  ТМ ДОХС            "Оборонхим Гель"   от  тараканов 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</si>
  <si>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КЛАССИЧЕСКИЙ  ТМ ДОХС               "Оборонхим Гель"   от муравьев </t>
    </r>
  </si>
  <si>
    <r>
      <t xml:space="preserve">  ООО " ДОХЛОКС"    </t>
    </r>
    <r>
      <rPr>
        <sz val="14"/>
        <color indexed="12"/>
        <rFont val="Arial"/>
        <family val="2"/>
        <charset val="204"/>
      </rPr>
      <t xml:space="preserve">            "Оборонхим Гель" ТМ ДОХС                                          </t>
    </r>
    <r>
      <rPr>
        <sz val="20"/>
        <color indexed="17"/>
        <rFont val="Arial"/>
        <family val="2"/>
        <charset val="204"/>
      </rPr>
      <t>от садовых  муравьев</t>
    </r>
    <r>
      <rPr>
        <sz val="14"/>
        <color indexed="11"/>
        <rFont val="Arial"/>
        <family val="2"/>
        <charset val="204"/>
      </rPr>
      <t xml:space="preserve">  </t>
    </r>
    <r>
      <rPr>
        <sz val="14"/>
        <color indexed="12"/>
        <rFont val="Arial"/>
        <family val="2"/>
        <charset val="204"/>
      </rPr>
      <t xml:space="preserve">           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</si>
  <si>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  "Оборонхим - контейнер" Средство инсектицидное от тараканов     6 шт.  ТМ ДОХС  (1х24)</t>
    </r>
  </si>
  <si>
    <r>
      <t xml:space="preserve">ООО " ДОХЛОКС"   </t>
    </r>
    <r>
      <rPr>
        <sz val="14"/>
        <color indexed="12"/>
        <rFont val="Arial"/>
        <family val="2"/>
        <charset val="204"/>
      </rPr>
      <t xml:space="preserve">                          "Оборонхим Гель" от тараканов      30г (1х48)</t>
    </r>
  </si>
  <si>
    <t xml:space="preserve">  Гель от тараканов    1шт. ЛОГО ООО "ДОХЛОКС"  </t>
  </si>
  <si>
    <t>Средство инсектицидное "ТИГАРД"   Гель для уничтожения тараканов 1шт.  30г (1х48)</t>
  </si>
  <si>
    <t xml:space="preserve">"DEADEX" - ТРОЙНАЯ ФОРМУЛА -ПОСЛЕДНИЙ УДАР   6 шт. ПЛАСТИК  </t>
  </si>
  <si>
    <t xml:space="preserve">"DEADEX" - ТРОЙНАЯ ФОРМУЛА морозоустойчивый  -30                   1шт.  30г 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</si>
  <si>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</si>
  <si>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</si>
  <si>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t>Пластины  для уничтожения комаров ОБОРОНХИМ зеленые</t>
  </si>
  <si>
    <t>Пластины  для уничтожения комаров ОБОРОНХИМ желтые</t>
  </si>
  <si>
    <t>Пластины  для уничтожения комаров ОБОРОНХИМ красные</t>
  </si>
  <si>
    <t>Пластины  для уничтожения комаров ОБОРОНХИМ зеленые- однотонные</t>
  </si>
  <si>
    <r>
      <t xml:space="preserve">Брикеты тестовые в фильтр-пакетиках </t>
    </r>
    <r>
      <rPr>
        <b/>
        <sz val="15"/>
        <color indexed="10"/>
        <rFont val="Arial"/>
        <family val="2"/>
        <charset val="204"/>
      </rPr>
      <t>Д,В,БРОМАДИОЛОН</t>
    </r>
  </si>
  <si>
    <r>
      <t xml:space="preserve">ПАСТА КРЫСИНАЯ СМЕРТЬ №1        </t>
    </r>
    <r>
      <rPr>
        <b/>
        <sz val="15"/>
        <color indexed="10"/>
        <rFont val="Arial"/>
        <family val="2"/>
        <charset val="204"/>
      </rPr>
      <t>Д,В,БРОМАДИОЛОН</t>
    </r>
  </si>
  <si>
    <t>Произво-дитель</t>
  </si>
  <si>
    <t>1уп.</t>
  </si>
  <si>
    <t xml:space="preserve">штук в гофре  </t>
  </si>
  <si>
    <r>
      <t xml:space="preserve">подитог 2:                      </t>
    </r>
    <r>
      <rPr>
        <b/>
        <sz val="10"/>
        <color indexed="8"/>
        <rFont val="Arial"/>
        <family val="2"/>
        <charset val="204"/>
      </rPr>
      <t xml:space="preserve">                   </t>
    </r>
  </si>
  <si>
    <r>
      <t xml:space="preserve">подитог 1:                      </t>
    </r>
    <r>
      <rPr>
        <b/>
        <sz val="10"/>
        <color indexed="8"/>
        <rFont val="Arial"/>
        <family val="2"/>
        <charset val="204"/>
      </rPr>
      <t xml:space="preserve">                   </t>
    </r>
  </si>
  <si>
    <t>Изображе-ние</t>
  </si>
  <si>
    <t xml:space="preserve">Оптовая  цена за шт. в рублях  </t>
  </si>
  <si>
    <r>
      <t>тел. (495) 120-75-91 МНОГОКАНАЛЬНЫЙ ;    Email:</t>
    </r>
    <r>
      <rPr>
        <u/>
        <sz val="20"/>
        <color indexed="12"/>
        <rFont val="Arial"/>
        <family val="2"/>
        <charset val="204"/>
      </rPr>
      <t xml:space="preserve"> oboronhim@oboronhim.ru </t>
    </r>
    <r>
      <rPr>
        <sz val="20"/>
        <color indexed="8"/>
        <rFont val="Arial"/>
        <family val="2"/>
        <charset val="204"/>
      </rPr>
      <t xml:space="preserve">                                                                                 ИТОГО :                   </t>
    </r>
  </si>
  <si>
    <t xml:space="preserve">  Гель от   тараканов  1шт. ТМ ДОХС                       </t>
  </si>
  <si>
    <t xml:space="preserve">  Гель от  муравьев  1шт. ТМ ДОХС                             </t>
  </si>
  <si>
    <t xml:space="preserve">  Гель от    САДОВЫХ муравьев  1шт. ТМ ДОХС                             </t>
  </si>
  <si>
    <t xml:space="preserve">Контейнеры  от тараканов                         6 шт.   ПЛАСТИК ТМ ДОХС      </t>
  </si>
  <si>
    <t xml:space="preserve">  Гель от тараканов    ФЛАКОН ТМ ДОХС      </t>
  </si>
  <si>
    <t>СПИРАЛИ ОТ КОМАРОВ и ДР.НАСЕКОМЫХ  ФУМИБАТ</t>
  </si>
  <si>
    <t>СПИРАЛИ ОТ КОМАРОВ и ДР.ЛЕТАЮЩИХ НАСЕКОМЫХ  ФУМИБАТ  (1Х60)</t>
  </si>
  <si>
    <r>
      <t xml:space="preserve"> ООО " ДОХЛОКС" </t>
    </r>
    <r>
      <rPr>
        <sz val="14"/>
        <color indexed="12"/>
        <rFont val="Arial"/>
        <family val="2"/>
        <charset val="204"/>
      </rPr>
      <t xml:space="preserve">                      "Оборонхим Гель" от тараканов   Флакон 80г  ТМ ДОХС  (1х40)</t>
    </r>
  </si>
  <si>
    <t>ООО"ДОХЛОКС"  Гель от тараканов       флакон 80г (1х40)</t>
  </si>
  <si>
    <t>10мл</t>
  </si>
  <si>
    <r>
      <t xml:space="preserve"> Средство родентицидное  "КРЫСИНАЯ СМЕРТЬ "                </t>
    </r>
    <r>
      <rPr>
        <b/>
        <sz val="14"/>
        <color indexed="10"/>
        <rFont val="Arial"/>
        <family val="2"/>
        <charset val="204"/>
      </rPr>
      <t>ТМ ДОХС</t>
    </r>
  </si>
  <si>
    <r>
      <t xml:space="preserve">2х компонентный КРЫСИНЫЙ   ДОХС </t>
    </r>
    <r>
      <rPr>
        <sz val="15"/>
        <color indexed="10"/>
        <rFont val="Arial"/>
        <family val="2"/>
        <charset val="204"/>
      </rPr>
      <t>Д,В,БРОМАДИОЛОН</t>
    </r>
  </si>
  <si>
    <t xml:space="preserve"> КРЫСИНЫЙ и МЫШИНЫЙ  ДОХС               2х компонентный 200г</t>
  </si>
  <si>
    <t xml:space="preserve">Средство от клопов и блох ФЛАКОН ТМ ДОХС      </t>
  </si>
  <si>
    <t>Средство от клопов и блох ФЛАКОН  ТМ ДОХС      (1х100)</t>
  </si>
  <si>
    <t>Средство от клопов и блох ФЛАКОН                      ТМ ДОХС      (1х100)</t>
  </si>
  <si>
    <t xml:space="preserve">РОДЕНТИЦИДНЫЕ СРЕДСТВА  КРЫСИНАЯ и МЫШИНАЯ СМЕРТЬ №1   </t>
  </si>
  <si>
    <r>
      <t xml:space="preserve">Россия наша ТМ  </t>
    </r>
    <r>
      <rPr>
        <sz val="12"/>
        <color indexed="8"/>
        <rFont val="Arial"/>
        <family val="2"/>
        <charset val="204"/>
      </rPr>
      <t>не наше производство</t>
    </r>
  </si>
  <si>
    <r>
      <t xml:space="preserve">Россия     </t>
    </r>
    <r>
      <rPr>
        <sz val="12"/>
        <color indexed="8"/>
        <rFont val="Arial"/>
        <family val="2"/>
        <charset val="204"/>
      </rPr>
      <t>не наше производство</t>
    </r>
  </si>
  <si>
    <t>Россия     не наше производство</t>
  </si>
  <si>
    <t>Россия наша ТМ  не наше производство</t>
  </si>
  <si>
    <t xml:space="preserve">Россия по нашему заказу </t>
  </si>
  <si>
    <t>в прайсе позиция 2</t>
  </si>
  <si>
    <t>БИОЗАЩИТА  АНТИВИРУС 2020</t>
  </si>
  <si>
    <t>Средство дезинфицирующее "АСЕПТИК АКВА"</t>
  </si>
  <si>
    <t>7шт.</t>
  </si>
  <si>
    <r>
      <t xml:space="preserve">       Антимоль</t>
    </r>
    <r>
      <rPr>
        <sz val="14"/>
        <color indexed="8"/>
        <rFont val="Arial"/>
        <family val="2"/>
        <charset val="204"/>
      </rPr>
      <t xml:space="preserve">  </t>
    </r>
    <r>
      <rPr>
        <sz val="10"/>
        <color indexed="8"/>
        <rFont val="Arial"/>
        <family val="2"/>
        <charset val="204"/>
      </rPr>
      <t xml:space="preserve"> </t>
    </r>
    <r>
      <rPr>
        <sz val="14"/>
        <color indexed="8"/>
        <rFont val="Arial"/>
        <family val="2"/>
        <charset val="204"/>
      </rPr>
      <t xml:space="preserve"> в пакетиках               </t>
    </r>
    <r>
      <rPr>
        <sz val="10"/>
        <color indexed="8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>Лаванда</t>
    </r>
    <r>
      <rPr>
        <sz val="14"/>
        <color indexed="8"/>
        <rFont val="Arial"/>
        <family val="2"/>
        <charset val="204"/>
      </rPr>
      <t xml:space="preserve"> </t>
    </r>
  </si>
  <si>
    <t>Антимоль    в пакетиках                    Лаванда (1х84)</t>
  </si>
  <si>
    <r>
      <t xml:space="preserve">       Антимоль</t>
    </r>
    <r>
      <rPr>
        <sz val="16"/>
        <color indexed="12"/>
        <rFont val="Arial"/>
        <family val="2"/>
        <charset val="204"/>
      </rPr>
      <t xml:space="preserve"> в пакетиках                </t>
    </r>
    <r>
      <rPr>
        <b/>
        <sz val="16"/>
        <color indexed="12"/>
        <rFont val="Arial"/>
        <family val="2"/>
        <charset val="204"/>
      </rPr>
      <t>Лаванда</t>
    </r>
    <r>
      <rPr>
        <sz val="16"/>
        <color indexed="12"/>
        <rFont val="Arial"/>
        <family val="2"/>
        <charset val="204"/>
      </rPr>
      <t xml:space="preserve"> (1х84)</t>
    </r>
  </si>
  <si>
    <t xml:space="preserve">       ДОХС гель                        с  от МУХ и ОС</t>
  </si>
  <si>
    <r>
      <t xml:space="preserve">            ДОХС гель                        с  от МУХ и ОС </t>
    </r>
    <r>
      <rPr>
        <sz val="16"/>
        <color indexed="12"/>
        <rFont val="Arial"/>
        <family val="2"/>
        <charset val="204"/>
      </rPr>
      <t xml:space="preserve"> (1х48)</t>
    </r>
  </si>
  <si>
    <t>ДОХС гель  с  от МУХ и ОС  (1х48)</t>
  </si>
  <si>
    <t>СРЕДСТВА ОТ МУХ и ОС ; МОЛИ И КОМАРОВ</t>
  </si>
  <si>
    <t xml:space="preserve">                         Средство дезинфицирующее "АСЕПТИК АКВА" и                                                                                                             ПРОДУКЦИЯ ОТ  ТАРАКАНОВ И МУРАВЬЕВ ; КЛОПОВ И БЛОК</t>
  </si>
  <si>
    <r>
      <t xml:space="preserve">Для бесплантной доставки по Москве обязательное условие, заказ должен быть не менее чем на </t>
    </r>
    <r>
      <rPr>
        <b/>
        <sz val="24"/>
        <color indexed="12"/>
        <rFont val="Arial"/>
        <family val="2"/>
        <charset val="204"/>
      </rPr>
      <t xml:space="preserve">50 т.р. </t>
    </r>
  </si>
  <si>
    <t>ЗАКАЗЧИК:</t>
  </si>
  <si>
    <t xml:space="preserve">Большой контейнер  от тараканов и муравьев         1 шт.   ПЛАСТИК ТМ ДОХС      </t>
  </si>
  <si>
    <t>"Оборонхим - контейнер" Средство инсектицидное от тараканов     1 шт.  ТМ ДОХС  (1х20)</t>
  </si>
  <si>
    <t>50г</t>
  </si>
  <si>
    <t>Оборонхим - контейнер Ср-во инсектицидное от тар.1 шт. ТМ ДОХС  (1х20)</t>
  </si>
  <si>
    <t xml:space="preserve">  Прайс-лист                                изменен                   01.10.20г.</t>
  </si>
  <si>
    <t xml:space="preserve">РАСЧЕТ 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</si>
</sst>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10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sz val="15"/>
      <color indexed="8"/>
      <name val="Arial"/>
      <family val="2"/>
      <charset val="204"/>
    </font>
    <font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  <font>
      <b/>
      <sz val="28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0"/>
      <color indexed="10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20"/>
      <color indexed="17"/>
      <name val="Arial"/>
      <family val="2"/>
      <charset val="204"/>
    </font>
    <font>
      <sz val="14"/>
      <color indexed="11"/>
      <name val="Arial"/>
      <family val="2"/>
      <charset val="204"/>
    </font>
    <font>
      <sz val="20"/>
      <color indexed="12"/>
      <name val="Arial"/>
      <family val="2"/>
      <charset val="204"/>
    </font>
    <font>
      <b/>
      <sz val="20"/>
      <color indexed="12"/>
      <name val="Arial"/>
      <family val="2"/>
      <charset val="204"/>
    </font>
    <font>
      <b/>
      <sz val="15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6"/>
      <color indexed="10"/>
      <name val="Calibri"/>
      <family val="2"/>
      <charset val="204"/>
    </font>
    <font>
      <sz val="28"/>
      <color indexed="8"/>
      <name val="Arial"/>
      <family val="2"/>
      <charset val="204"/>
    </font>
    <font>
      <sz val="18"/>
      <color indexed="12"/>
      <name val="Arial Cyr"/>
      <charset val="204"/>
    </font>
    <font>
      <b/>
      <sz val="18"/>
      <color indexed="8"/>
      <name val="Calibri"/>
      <family val="2"/>
      <charset val="204"/>
    </font>
    <font>
      <b/>
      <sz val="30"/>
      <color indexed="12"/>
      <name val="Arial"/>
      <family val="2"/>
      <charset val="204"/>
    </font>
    <font>
      <b/>
      <sz val="38"/>
      <color indexed="10"/>
      <name val="Arial"/>
      <family val="2"/>
      <charset val="204"/>
    </font>
    <font>
      <sz val="12"/>
      <color indexed="8"/>
      <name val="Arial"/>
      <family val="2"/>
      <charset val="204"/>
    </font>
    <font>
      <b/>
      <sz val="15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20"/>
      <color indexed="8"/>
      <name val="Arial"/>
      <family val="2"/>
      <charset val="204"/>
    </font>
    <font>
      <sz val="22"/>
      <color indexed="8"/>
      <name val="Arial"/>
      <family val="2"/>
      <charset val="204"/>
    </font>
    <font>
      <b/>
      <sz val="26"/>
      <color indexed="8"/>
      <name val="Arial"/>
      <family val="2"/>
      <charset val="204"/>
    </font>
    <font>
      <b/>
      <u/>
      <sz val="30"/>
      <color indexed="12"/>
      <name val="Arial"/>
      <family val="2"/>
      <charset val="204"/>
    </font>
    <font>
      <b/>
      <sz val="36"/>
      <color indexed="8"/>
      <name val="Arial"/>
      <family val="2"/>
      <charset val="204"/>
    </font>
    <font>
      <b/>
      <u/>
      <sz val="28"/>
      <color indexed="12"/>
      <name val="Arial"/>
      <family val="2"/>
      <charset val="204"/>
    </font>
    <font>
      <b/>
      <sz val="20"/>
      <color indexed="12"/>
      <name val="Calibri"/>
      <family val="2"/>
      <charset val="204"/>
    </font>
    <font>
      <sz val="20"/>
      <color indexed="8"/>
      <name val="Calibri"/>
      <family val="2"/>
      <charset val="204"/>
    </font>
    <font>
      <u/>
      <sz val="20"/>
      <color indexed="12"/>
      <name val="Arial"/>
      <family val="2"/>
      <charset val="204"/>
    </font>
    <font>
      <sz val="11"/>
      <color indexed="10"/>
      <name val="Calibri"/>
      <family val="2"/>
      <charset val="204"/>
    </font>
    <font>
      <sz val="48"/>
      <color indexed="10"/>
      <name val="Arial"/>
      <family val="2"/>
      <charset val="204"/>
    </font>
    <font>
      <sz val="24"/>
      <color indexed="10"/>
      <name val="Arial"/>
      <family val="2"/>
      <charset val="204"/>
    </font>
    <font>
      <sz val="9"/>
      <color indexed="10"/>
      <name val="Arial"/>
      <family val="2"/>
      <charset val="204"/>
    </font>
    <font>
      <sz val="15"/>
      <color indexed="10"/>
      <name val="Arial"/>
      <family val="2"/>
      <charset val="204"/>
    </font>
    <font>
      <sz val="14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24"/>
      <color indexed="12"/>
      <name val="Arial"/>
      <family val="2"/>
      <charset val="204"/>
    </font>
    <font>
      <b/>
      <sz val="26"/>
      <color indexed="12"/>
      <name val="Arial"/>
      <family val="2"/>
      <charset val="204"/>
    </font>
    <font>
      <b/>
      <sz val="22"/>
      <color indexed="8"/>
      <name val="Arial"/>
      <family val="2"/>
      <charset val="204"/>
    </font>
    <font>
      <sz val="36"/>
      <color indexed="10"/>
      <name val="Arial"/>
      <family val="2"/>
      <charset val="204"/>
    </font>
    <font>
      <b/>
      <sz val="27"/>
      <color indexed="12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</fills>
  <borders count="6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53" fillId="2" borderId="1" applyFont="0" applyFill="0" applyBorder="0" applyAlignment="0" applyProtection="0"/>
  </cellStyleXfs>
  <cellXfs count="399">
    <xf numFmtId="0" fontId="0" fillId="0" borderId="0" xfId="0"/>
    <xf numFmtId="0" fontId="3" fillId="0" borderId="0" xfId="0" applyFont="1"/>
    <xf numFmtId="0" fontId="3" fillId="0" borderId="2" xfId="0" applyFont="1" applyFill="1" applyBorder="1"/>
    <xf numFmtId="0" fontId="3" fillId="0" borderId="0" xfId="0" applyNumberFormat="1" applyFont="1"/>
    <xf numFmtId="0" fontId="8" fillId="0" borderId="0" xfId="0" applyFont="1" applyFill="1"/>
    <xf numFmtId="0" fontId="15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1" fillId="0" borderId="0" xfId="0" applyFont="1"/>
    <xf numFmtId="0" fontId="23" fillId="0" borderId="0" xfId="0" applyFont="1" applyFill="1" applyBorder="1" applyAlignment="1"/>
    <xf numFmtId="0" fontId="23" fillId="3" borderId="2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1" fontId="23" fillId="3" borderId="2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9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/>
    <xf numFmtId="0" fontId="3" fillId="0" borderId="5" xfId="0" applyFont="1" applyFill="1" applyBorder="1"/>
    <xf numFmtId="0" fontId="9" fillId="0" borderId="5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/>
    <xf numFmtId="0" fontId="3" fillId="4" borderId="0" xfId="0" applyFont="1" applyFill="1"/>
    <xf numFmtId="49" fontId="9" fillId="0" borderId="2" xfId="0" applyNumberFormat="1" applyFont="1" applyFill="1" applyBorder="1" applyAlignment="1">
      <alignment horizontal="center" vertical="center" wrapText="1"/>
    </xf>
    <xf numFmtId="0" fontId="3" fillId="0" borderId="6" xfId="0" applyFont="1" applyBorder="1"/>
    <xf numFmtId="0" fontId="3" fillId="0" borderId="0" xfId="0" applyFont="1" applyBorder="1"/>
    <xf numFmtId="0" fontId="3" fillId="0" borderId="7" xfId="0" applyFont="1" applyBorder="1"/>
    <xf numFmtId="0" fontId="3" fillId="0" borderId="0" xfId="0" applyFont="1" applyFill="1"/>
    <xf numFmtId="0" fontId="0" fillId="0" borderId="0" xfId="0" applyAlignment="1">
      <alignment horizontal="center"/>
    </xf>
    <xf numFmtId="4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 wrapText="1"/>
    </xf>
    <xf numFmtId="1" fontId="45" fillId="0" borderId="2" xfId="0" applyNumberFormat="1" applyFont="1" applyFill="1" applyBorder="1" applyAlignment="1">
      <alignment horizontal="center" vertical="center" wrapText="1"/>
    </xf>
    <xf numFmtId="1" fontId="45" fillId="0" borderId="2" xfId="0" applyNumberFormat="1" applyFont="1" applyFill="1" applyBorder="1" applyAlignment="1">
      <alignment horizontal="center" vertical="center"/>
    </xf>
    <xf numFmtId="1" fontId="46" fillId="5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46" fillId="0" borderId="0" xfId="0" applyFont="1"/>
    <xf numFmtId="3" fontId="46" fillId="0" borderId="2" xfId="0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1" fontId="50" fillId="0" borderId="0" xfId="0" applyNumberFormat="1" applyFont="1" applyBorder="1" applyAlignment="1">
      <alignment horizontal="center" vertical="center"/>
    </xf>
    <xf numFmtId="0" fontId="3" fillId="5" borderId="0" xfId="0" applyFont="1" applyFill="1" applyBorder="1"/>
    <xf numFmtId="49" fontId="5" fillId="0" borderId="2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1" fontId="56" fillId="0" borderId="5" xfId="0" applyNumberFormat="1" applyFont="1" applyFill="1" applyBorder="1" applyAlignment="1">
      <alignment horizontal="center" vertical="center" wrapText="1"/>
    </xf>
    <xf numFmtId="0" fontId="57" fillId="0" borderId="0" xfId="0" applyFont="1"/>
    <xf numFmtId="0" fontId="35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9" xfId="0" applyFont="1" applyBorder="1"/>
    <xf numFmtId="0" fontId="8" fillId="0" borderId="9" xfId="0" applyFont="1" applyFill="1" applyBorder="1"/>
    <xf numFmtId="0" fontId="3" fillId="0" borderId="9" xfId="0" applyNumberFormat="1" applyFont="1" applyBorder="1"/>
    <xf numFmtId="49" fontId="9" fillId="0" borderId="3" xfId="0" applyNumberFormat="1" applyFont="1" applyFill="1" applyBorder="1" applyAlignment="1">
      <alignment horizontal="center" vertical="center" wrapText="1"/>
    </xf>
    <xf numFmtId="1" fontId="56" fillId="0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63" fillId="0" borderId="0" xfId="0" applyFont="1"/>
    <xf numFmtId="0" fontId="63" fillId="6" borderId="10" xfId="0" applyFont="1" applyFill="1" applyBorder="1" applyAlignment="1">
      <alignment horizontal="center" vertical="center" wrapText="1"/>
    </xf>
    <xf numFmtId="0" fontId="67" fillId="0" borderId="2" xfId="0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 wrapText="1"/>
    </xf>
    <xf numFmtId="0" fontId="3" fillId="0" borderId="11" xfId="0" applyFont="1" applyFill="1" applyBorder="1"/>
    <xf numFmtId="0" fontId="67" fillId="0" borderId="12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26" fillId="0" borderId="2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vertical="center" wrapText="1"/>
    </xf>
    <xf numFmtId="0" fontId="15" fillId="0" borderId="11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horizontal="left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1" fontId="46" fillId="5" borderId="3" xfId="0" applyNumberFormat="1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" fontId="0" fillId="0" borderId="11" xfId="0" applyNumberFormat="1" applyFill="1" applyBorder="1" applyAlignment="1">
      <alignment horizontal="center" vertical="center" wrapText="1"/>
    </xf>
    <xf numFmtId="2" fontId="0" fillId="0" borderId="11" xfId="0" applyNumberFormat="1" applyFill="1" applyBorder="1" applyAlignment="1">
      <alignment horizontal="center" vertical="center" wrapText="1"/>
    </xf>
    <xf numFmtId="165" fontId="0" fillId="0" borderId="11" xfId="0" applyNumberFormat="1" applyFill="1" applyBorder="1" applyAlignment="1">
      <alignment horizontal="center" vertical="center" wrapText="1"/>
    </xf>
    <xf numFmtId="1" fontId="18" fillId="0" borderId="11" xfId="0" applyNumberFormat="1" applyFont="1" applyFill="1" applyBorder="1" applyAlignment="1">
      <alignment horizontal="center" vertical="center" wrapText="1"/>
    </xf>
    <xf numFmtId="1" fontId="18" fillId="0" borderId="11" xfId="0" applyNumberFormat="1" applyFont="1" applyFill="1" applyBorder="1" applyAlignment="1">
      <alignment horizontal="center" vertical="center"/>
    </xf>
    <xf numFmtId="3" fontId="46" fillId="0" borderId="11" xfId="0" applyNumberFormat="1" applyFont="1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0" fontId="15" fillId="0" borderId="5" xfId="0" applyFont="1" applyFill="1" applyBorder="1" applyAlignment="1">
      <alignment vertical="center" wrapText="1"/>
    </xf>
    <xf numFmtId="1" fontId="23" fillId="3" borderId="5" xfId="0" applyNumberFormat="1" applyFont="1" applyFill="1" applyBorder="1" applyAlignment="1">
      <alignment horizontal="center" vertical="center" wrapText="1"/>
    </xf>
    <xf numFmtId="1" fontId="0" fillId="0" borderId="5" xfId="0" applyNumberFormat="1" applyFill="1" applyBorder="1" applyAlignment="1">
      <alignment horizontal="center" vertical="center" wrapText="1"/>
    </xf>
    <xf numFmtId="4" fontId="0" fillId="0" borderId="5" xfId="0" applyNumberFormat="1" applyFill="1" applyBorder="1" applyAlignment="1">
      <alignment horizontal="center" vertical="center" wrapText="1"/>
    </xf>
    <xf numFmtId="2" fontId="0" fillId="0" borderId="5" xfId="0" applyNumberFormat="1" applyFill="1" applyBorder="1" applyAlignment="1">
      <alignment horizontal="center" vertical="center" wrapText="1"/>
    </xf>
    <xf numFmtId="165" fontId="0" fillId="0" borderId="5" xfId="0" applyNumberFormat="1" applyFill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/>
    </xf>
    <xf numFmtId="3" fontId="46" fillId="0" borderId="5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left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horizontal="center" vertical="center"/>
    </xf>
    <xf numFmtId="165" fontId="2" fillId="0" borderId="11" xfId="0" applyNumberFormat="1" applyFont="1" applyFill="1" applyBorder="1" applyAlignment="1">
      <alignment horizontal="center" vertical="center" wrapText="1"/>
    </xf>
    <xf numFmtId="1" fontId="45" fillId="0" borderId="11" xfId="0" applyNumberFormat="1" applyFont="1" applyFill="1" applyBorder="1" applyAlignment="1">
      <alignment horizontal="center" vertical="center" wrapText="1"/>
    </xf>
    <xf numFmtId="1" fontId="45" fillId="0" borderId="11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64" fillId="6" borderId="13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 wrapText="1"/>
    </xf>
    <xf numFmtId="49" fontId="22" fillId="6" borderId="4" xfId="0" applyNumberFormat="1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/>
    </xf>
    <xf numFmtId="49" fontId="16" fillId="6" borderId="4" xfId="0" applyNumberFormat="1" applyFont="1" applyFill="1" applyBorder="1" applyAlignment="1">
      <alignment horizontal="center" vertical="center" wrapText="1"/>
    </xf>
    <xf numFmtId="49" fontId="48" fillId="6" borderId="4" xfId="0" applyNumberFormat="1" applyFont="1" applyFill="1" applyBorder="1" applyAlignment="1">
      <alignment horizontal="center" vertical="center" wrapText="1"/>
    </xf>
    <xf numFmtId="49" fontId="16" fillId="6" borderId="14" xfId="0" applyNumberFormat="1" applyFont="1" applyFill="1" applyBorder="1" applyAlignment="1">
      <alignment horizontal="center" vertical="center" wrapText="1"/>
    </xf>
    <xf numFmtId="0" fontId="63" fillId="6" borderId="10" xfId="0" applyFont="1" applyFill="1" applyBorder="1" applyAlignment="1">
      <alignment horizontal="center" vertical="center"/>
    </xf>
    <xf numFmtId="2" fontId="0" fillId="0" borderId="15" xfId="0" applyNumberFormat="1" applyFill="1" applyBorder="1" applyAlignment="1">
      <alignment horizontal="center" vertical="center"/>
    </xf>
    <xf numFmtId="0" fontId="63" fillId="6" borderId="16" xfId="0" applyFont="1" applyFill="1" applyBorder="1" applyAlignment="1">
      <alignment horizontal="center" vertical="center"/>
    </xf>
    <xf numFmtId="2" fontId="0" fillId="0" borderId="17" xfId="0" applyNumberFormat="1" applyFill="1" applyBorder="1" applyAlignment="1">
      <alignment horizontal="center" vertical="center"/>
    </xf>
    <xf numFmtId="0" fontId="63" fillId="6" borderId="18" xfId="0" applyFont="1" applyFill="1" applyBorder="1" applyAlignment="1">
      <alignment horizontal="center" vertical="center"/>
    </xf>
    <xf numFmtId="2" fontId="0" fillId="0" borderId="19" xfId="0" applyNumberFormat="1" applyFill="1" applyBorder="1" applyAlignment="1">
      <alignment horizontal="center" vertical="center"/>
    </xf>
    <xf numFmtId="0" fontId="63" fillId="6" borderId="16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left" vertical="center" wrapText="1"/>
    </xf>
    <xf numFmtId="1" fontId="46" fillId="5" borderId="5" xfId="0" applyNumberFormat="1" applyFont="1" applyFill="1" applyBorder="1" applyAlignment="1">
      <alignment horizontal="center" vertical="center"/>
    </xf>
    <xf numFmtId="0" fontId="63" fillId="6" borderId="20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/>
    </xf>
    <xf numFmtId="4" fontId="0" fillId="0" borderId="3" xfId="0" applyNumberFormat="1" applyFill="1" applyBorder="1" applyAlignment="1">
      <alignment horizontal="center" vertical="center" wrapText="1"/>
    </xf>
    <xf numFmtId="2" fontId="0" fillId="0" borderId="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 wrapText="1"/>
    </xf>
    <xf numFmtId="1" fontId="18" fillId="0" borderId="3" xfId="0" applyNumberFormat="1" applyFont="1" applyFill="1" applyBorder="1" applyAlignment="1">
      <alignment horizontal="center" vertical="center" wrapText="1"/>
    </xf>
    <xf numFmtId="1" fontId="18" fillId="0" borderId="3" xfId="0" applyNumberFormat="1" applyFont="1" applyFill="1" applyBorder="1" applyAlignment="1">
      <alignment horizontal="center" vertical="center"/>
    </xf>
    <xf numFmtId="3" fontId="46" fillId="0" borderId="3" xfId="0" applyNumberFormat="1" applyFont="1" applyFill="1" applyBorder="1" applyAlignment="1">
      <alignment horizontal="center" vertical="center"/>
    </xf>
    <xf numFmtId="2" fontId="0" fillId="0" borderId="21" xfId="0" applyNumberFormat="1" applyFill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0" fillId="0" borderId="23" xfId="0" applyBorder="1" applyAlignment="1">
      <alignment vertical="center"/>
    </xf>
    <xf numFmtId="0" fontId="20" fillId="0" borderId="23" xfId="0" applyFont="1" applyBorder="1" applyAlignment="1">
      <alignment horizontal="left" vertical="center"/>
    </xf>
    <xf numFmtId="0" fontId="20" fillId="0" borderId="23" xfId="0" applyFont="1" applyBorder="1" applyAlignment="1">
      <alignment horizontal="center" vertical="center"/>
    </xf>
    <xf numFmtId="0" fontId="49" fillId="0" borderId="23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63" fillId="6" borderId="18" xfId="0" applyFont="1" applyFill="1" applyBorder="1" applyAlignment="1">
      <alignment horizontal="center" vertical="center" wrapText="1"/>
    </xf>
    <xf numFmtId="0" fontId="20" fillId="0" borderId="24" xfId="0" applyFont="1" applyBorder="1" applyAlignment="1">
      <alignment horizontal="left" vertical="center"/>
    </xf>
    <xf numFmtId="0" fontId="49" fillId="0" borderId="23" xfId="0" applyFont="1" applyBorder="1" applyAlignment="1">
      <alignment horizontal="left" vertical="center"/>
    </xf>
    <xf numFmtId="0" fontId="20" fillId="0" borderId="9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0" fillId="0" borderId="9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0" fontId="44" fillId="0" borderId="9" xfId="0" applyFont="1" applyBorder="1" applyAlignment="1">
      <alignment horizontal="center" vertical="center"/>
    </xf>
    <xf numFmtId="0" fontId="63" fillId="0" borderId="0" xfId="0" applyFont="1" applyBorder="1"/>
    <xf numFmtId="0" fontId="0" fillId="0" borderId="0" xfId="0" applyBorder="1"/>
    <xf numFmtId="0" fontId="21" fillId="0" borderId="0" xfId="0" applyFont="1" applyBorder="1"/>
    <xf numFmtId="0" fontId="25" fillId="0" borderId="25" xfId="0" applyFont="1" applyBorder="1" applyAlignment="1">
      <alignment horizontal="center" vertical="center"/>
    </xf>
    <xf numFmtId="1" fontId="73" fillId="3" borderId="25" xfId="0" applyNumberFormat="1" applyFont="1" applyFill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73" fillId="3" borderId="25" xfId="0" applyFont="1" applyFill="1" applyBorder="1" applyAlignment="1">
      <alignment horizontal="center" vertical="center"/>
    </xf>
    <xf numFmtId="2" fontId="73" fillId="3" borderId="25" xfId="0" applyNumberFormat="1" applyFont="1" applyFill="1" applyBorder="1" applyAlignment="1">
      <alignment horizontal="center" vertical="center"/>
    </xf>
    <xf numFmtId="0" fontId="74" fillId="6" borderId="26" xfId="0" applyFont="1" applyFill="1" applyBorder="1" applyAlignment="1">
      <alignment horizontal="center"/>
    </xf>
    <xf numFmtId="164" fontId="75" fillId="0" borderId="12" xfId="0" applyNumberFormat="1" applyFont="1" applyFill="1" applyBorder="1" applyAlignment="1">
      <alignment horizontal="center" vertical="center"/>
    </xf>
    <xf numFmtId="164" fontId="75" fillId="0" borderId="2" xfId="0" applyNumberFormat="1" applyFont="1" applyFill="1" applyBorder="1" applyAlignment="1">
      <alignment horizontal="center" vertical="center"/>
    </xf>
    <xf numFmtId="164" fontId="75" fillId="0" borderId="3" xfId="0" applyNumberFormat="1" applyFont="1" applyFill="1" applyBorder="1" applyAlignment="1">
      <alignment horizontal="center" vertical="center"/>
    </xf>
    <xf numFmtId="164" fontId="75" fillId="0" borderId="5" xfId="0" applyNumberFormat="1" applyFont="1" applyFill="1" applyBorder="1" applyAlignment="1">
      <alignment horizontal="center" vertical="center"/>
    </xf>
    <xf numFmtId="164" fontId="75" fillId="0" borderId="27" xfId="0" applyNumberFormat="1" applyFont="1" applyFill="1" applyBorder="1" applyAlignment="1">
      <alignment horizontal="center" vertical="center"/>
    </xf>
    <xf numFmtId="164" fontId="75" fillId="0" borderId="28" xfId="0" applyNumberFormat="1" applyFont="1" applyFill="1" applyBorder="1" applyAlignment="1">
      <alignment horizontal="center" vertical="center"/>
    </xf>
    <xf numFmtId="164" fontId="75" fillId="0" borderId="29" xfId="0" applyNumberFormat="1" applyFont="1" applyFill="1" applyBorder="1" applyAlignment="1">
      <alignment horizontal="center" vertical="center"/>
    </xf>
    <xf numFmtId="164" fontId="75" fillId="0" borderId="4" xfId="0" applyNumberFormat="1" applyFont="1" applyFill="1" applyBorder="1" applyAlignment="1">
      <alignment horizontal="center" vertical="center"/>
    </xf>
    <xf numFmtId="164" fontId="75" fillId="0" borderId="11" xfId="0" applyNumberFormat="1" applyFont="1" applyFill="1" applyBorder="1" applyAlignment="1">
      <alignment horizontal="center" vertical="center"/>
    </xf>
    <xf numFmtId="0" fontId="76" fillId="0" borderId="4" xfId="0" applyNumberFormat="1" applyFont="1" applyFill="1" applyBorder="1" applyAlignment="1">
      <alignment horizontal="center" vertical="center"/>
    </xf>
    <xf numFmtId="0" fontId="76" fillId="0" borderId="11" xfId="0" applyNumberFormat="1" applyFont="1" applyFill="1" applyBorder="1" applyAlignment="1">
      <alignment horizontal="center" vertical="center"/>
    </xf>
    <xf numFmtId="0" fontId="76" fillId="0" borderId="2" xfId="0" applyNumberFormat="1" applyFont="1" applyFill="1" applyBorder="1" applyAlignment="1">
      <alignment horizontal="center" vertical="center"/>
    </xf>
    <xf numFmtId="0" fontId="76" fillId="0" borderId="3" xfId="0" applyNumberFormat="1" applyFont="1" applyFill="1" applyBorder="1" applyAlignment="1">
      <alignment horizontal="center" vertical="center"/>
    </xf>
    <xf numFmtId="0" fontId="76" fillId="0" borderId="5" xfId="0" applyNumberFormat="1" applyFont="1" applyFill="1" applyBorder="1" applyAlignment="1">
      <alignment horizontal="center" vertical="center"/>
    </xf>
    <xf numFmtId="0" fontId="76" fillId="0" borderId="2" xfId="0" applyNumberFormat="1" applyFont="1" applyFill="1" applyBorder="1" applyAlignment="1">
      <alignment horizontal="center" vertical="center" wrapText="1"/>
    </xf>
    <xf numFmtId="164" fontId="72" fillId="0" borderId="14" xfId="0" applyNumberFormat="1" applyFont="1" applyFill="1" applyBorder="1" applyAlignment="1">
      <alignment horizontal="center" vertical="center"/>
    </xf>
    <xf numFmtId="164" fontId="72" fillId="0" borderId="19" xfId="0" applyNumberFormat="1" applyFont="1" applyFill="1" applyBorder="1" applyAlignment="1">
      <alignment horizontal="center" vertical="center"/>
    </xf>
    <xf numFmtId="164" fontId="72" fillId="0" borderId="15" xfId="0" applyNumberFormat="1" applyFont="1" applyFill="1" applyBorder="1" applyAlignment="1">
      <alignment horizontal="center" vertical="center"/>
    </xf>
    <xf numFmtId="164" fontId="72" fillId="0" borderId="21" xfId="0" applyNumberFormat="1" applyFont="1" applyFill="1" applyBorder="1" applyAlignment="1">
      <alignment horizontal="center" vertical="center"/>
    </xf>
    <xf numFmtId="164" fontId="72" fillId="0" borderId="17" xfId="0" applyNumberFormat="1" applyFont="1" applyFill="1" applyBorder="1" applyAlignment="1">
      <alignment horizontal="center" vertical="center"/>
    </xf>
    <xf numFmtId="0" fontId="3" fillId="0" borderId="30" xfId="0" applyFont="1" applyFill="1" applyBorder="1"/>
    <xf numFmtId="1" fontId="56" fillId="0" borderId="4" xfId="0" applyNumberFormat="1" applyFont="1" applyFill="1" applyBorder="1" applyAlignment="1">
      <alignment horizontal="center" vertical="center" wrapText="1"/>
    </xf>
    <xf numFmtId="1" fontId="56" fillId="0" borderId="2" xfId="0" applyNumberFormat="1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1" fontId="35" fillId="0" borderId="5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78" fillId="0" borderId="4" xfId="0" applyNumberFormat="1" applyFont="1" applyFill="1" applyBorder="1" applyAlignment="1">
      <alignment horizontal="center" vertical="center" wrapText="1"/>
    </xf>
    <xf numFmtId="1" fontId="78" fillId="0" borderId="11" xfId="0" applyNumberFormat="1" applyFont="1" applyFill="1" applyBorder="1" applyAlignment="1">
      <alignment horizontal="center" vertical="center" wrapText="1"/>
    </xf>
    <xf numFmtId="1" fontId="78" fillId="0" borderId="3" xfId="0" applyNumberFormat="1" applyFont="1" applyFill="1" applyBorder="1" applyAlignment="1">
      <alignment horizontal="center" vertical="center" wrapText="1"/>
    </xf>
    <xf numFmtId="1" fontId="78" fillId="0" borderId="2" xfId="0" applyNumberFormat="1" applyFont="1" applyFill="1" applyBorder="1" applyAlignment="1">
      <alignment horizontal="center" vertical="center" wrapText="1"/>
    </xf>
    <xf numFmtId="0" fontId="79" fillId="0" borderId="20" xfId="0" applyFont="1" applyFill="1" applyBorder="1" applyAlignment="1">
      <alignment horizontal="center" vertical="center" wrapText="1"/>
    </xf>
    <xf numFmtId="0" fontId="79" fillId="0" borderId="31" xfId="0" applyFont="1" applyFill="1" applyBorder="1" applyAlignment="1">
      <alignment horizontal="center" vertical="center" wrapText="1"/>
    </xf>
    <xf numFmtId="0" fontId="79" fillId="0" borderId="32" xfId="0" applyFont="1" applyFill="1" applyBorder="1" applyAlignment="1">
      <alignment horizontal="center" vertical="center" wrapText="1"/>
    </xf>
    <xf numFmtId="0" fontId="79" fillId="0" borderId="13" xfId="0" applyFont="1" applyFill="1" applyBorder="1" applyAlignment="1">
      <alignment horizontal="center" vertical="center" wrapText="1"/>
    </xf>
    <xf numFmtId="0" fontId="79" fillId="0" borderId="16" xfId="0" applyFont="1" applyFill="1" applyBorder="1" applyAlignment="1">
      <alignment horizontal="center" vertical="center" wrapText="1"/>
    </xf>
    <xf numFmtId="0" fontId="79" fillId="0" borderId="10" xfId="0" applyFont="1" applyFill="1" applyBorder="1" applyAlignment="1">
      <alignment horizontal="center" vertical="center" wrapText="1"/>
    </xf>
    <xf numFmtId="0" fontId="79" fillId="0" borderId="18" xfId="0" applyFont="1" applyFill="1" applyBorder="1" applyAlignment="1">
      <alignment horizontal="center" vertical="center" wrapText="1"/>
    </xf>
    <xf numFmtId="0" fontId="80" fillId="0" borderId="2" xfId="0" applyFont="1" applyFill="1" applyBorder="1" applyAlignment="1">
      <alignment horizontal="center" vertical="center" wrapText="1"/>
    </xf>
    <xf numFmtId="0" fontId="81" fillId="0" borderId="4" xfId="0" applyFont="1" applyFill="1" applyBorder="1" applyAlignment="1">
      <alignment horizontal="center" vertical="center" wrapText="1"/>
    </xf>
    <xf numFmtId="0" fontId="81" fillId="0" borderId="5" xfId="0" applyFont="1" applyFill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 wrapText="1"/>
    </xf>
    <xf numFmtId="0" fontId="81" fillId="0" borderId="2" xfId="0" applyFont="1" applyFill="1" applyBorder="1" applyAlignment="1">
      <alignment horizontal="center" vertical="center" wrapText="1"/>
    </xf>
    <xf numFmtId="0" fontId="81" fillId="0" borderId="3" xfId="0" applyFont="1" applyFill="1" applyBorder="1" applyAlignment="1">
      <alignment horizontal="center" vertical="center" wrapText="1"/>
    </xf>
    <xf numFmtId="0" fontId="3" fillId="0" borderId="9" xfId="0" applyFont="1" applyFill="1" applyBorder="1"/>
    <xf numFmtId="0" fontId="3" fillId="0" borderId="33" xfId="0" applyFont="1" applyFill="1" applyBorder="1"/>
    <xf numFmtId="0" fontId="33" fillId="0" borderId="0" xfId="0" applyFont="1" applyFill="1" applyBorder="1" applyAlignment="1">
      <alignment horizontal="center" vertical="center" wrapText="1"/>
    </xf>
    <xf numFmtId="0" fontId="57" fillId="0" borderId="34" xfId="0" applyFont="1" applyBorder="1"/>
    <xf numFmtId="0" fontId="91" fillId="7" borderId="35" xfId="0" applyFont="1" applyFill="1" applyBorder="1"/>
    <xf numFmtId="0" fontId="91" fillId="7" borderId="36" xfId="0" applyFont="1" applyFill="1" applyBorder="1"/>
    <xf numFmtId="0" fontId="92" fillId="7" borderId="37" xfId="0" applyFont="1" applyFill="1" applyBorder="1" applyAlignment="1">
      <alignment horizontal="center" vertical="center" wrapText="1"/>
    </xf>
    <xf numFmtId="0" fontId="92" fillId="7" borderId="0" xfId="0" applyFont="1" applyFill="1" applyBorder="1" applyAlignment="1">
      <alignment horizontal="center" vertical="center" wrapText="1"/>
    </xf>
    <xf numFmtId="0" fontId="92" fillId="7" borderId="0" xfId="0" applyNumberFormat="1" applyFont="1" applyFill="1" applyBorder="1" applyAlignment="1">
      <alignment horizontal="center" vertical="center" wrapText="1"/>
    </xf>
    <xf numFmtId="0" fontId="59" fillId="0" borderId="4" xfId="0" applyFont="1" applyFill="1" applyBorder="1" applyAlignment="1">
      <alignment horizontal="center" vertical="center" wrapText="1"/>
    </xf>
    <xf numFmtId="0" fontId="41" fillId="0" borderId="14" xfId="0" applyNumberFormat="1" applyFont="1" applyFill="1" applyBorder="1" applyAlignment="1">
      <alignment horizontal="center" vertical="center" wrapText="1"/>
    </xf>
    <xf numFmtId="0" fontId="41" fillId="0" borderId="16" xfId="0" applyFont="1" applyFill="1" applyBorder="1" applyAlignment="1">
      <alignment horizontal="center" vertical="center" wrapText="1"/>
    </xf>
    <xf numFmtId="1" fontId="41" fillId="0" borderId="5" xfId="0" applyNumberFormat="1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wrapText="1"/>
    </xf>
    <xf numFmtId="164" fontId="41" fillId="0" borderId="5" xfId="0" applyNumberFormat="1" applyFont="1" applyFill="1" applyBorder="1" applyAlignment="1">
      <alignment horizontal="center" vertical="center" wrapText="1"/>
    </xf>
    <xf numFmtId="0" fontId="41" fillId="0" borderId="17" xfId="0" applyNumberFormat="1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1" fontId="46" fillId="0" borderId="2" xfId="0" applyNumberFormat="1" applyFont="1" applyFill="1" applyBorder="1" applyAlignment="1">
      <alignment horizontal="center" vertical="center" wrapText="1"/>
    </xf>
    <xf numFmtId="1" fontId="46" fillId="0" borderId="3" xfId="0" applyNumberFormat="1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94" fillId="0" borderId="2" xfId="0" applyFont="1" applyFill="1" applyBorder="1" applyAlignment="1">
      <alignment horizontal="center" vertical="center" wrapText="1"/>
    </xf>
    <xf numFmtId="0" fontId="94" fillId="0" borderId="5" xfId="0" applyFont="1" applyFill="1" applyBorder="1" applyAlignment="1">
      <alignment horizontal="center" vertical="center" wrapText="1"/>
    </xf>
    <xf numFmtId="0" fontId="94" fillId="0" borderId="4" xfId="0" applyFont="1" applyFill="1" applyBorder="1" applyAlignment="1">
      <alignment horizontal="center" vertical="center" wrapText="1"/>
    </xf>
    <xf numFmtId="0" fontId="94" fillId="0" borderId="12" xfId="0" applyFont="1" applyFill="1" applyBorder="1" applyAlignment="1">
      <alignment horizontal="center" vertical="center" wrapText="1"/>
    </xf>
    <xf numFmtId="0" fontId="79" fillId="0" borderId="38" xfId="0" applyFont="1" applyFill="1" applyBorder="1" applyAlignment="1">
      <alignment horizontal="center" vertical="center" wrapText="1"/>
    </xf>
    <xf numFmtId="0" fontId="63" fillId="6" borderId="20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" fillId="0" borderId="39" xfId="0" applyFont="1" applyFill="1" applyBorder="1"/>
    <xf numFmtId="0" fontId="3" fillId="0" borderId="40" xfId="0" applyFont="1" applyFill="1" applyBorder="1"/>
    <xf numFmtId="0" fontId="43" fillId="0" borderId="0" xfId="0" applyFont="1" applyFill="1" applyBorder="1" applyAlignment="1">
      <alignment horizontal="center" vertical="center"/>
    </xf>
    <xf numFmtId="0" fontId="3" fillId="0" borderId="41" xfId="0" applyFont="1" applyFill="1" applyBorder="1"/>
    <xf numFmtId="0" fontId="3" fillId="0" borderId="34" xfId="0" applyFont="1" applyBorder="1"/>
    <xf numFmtId="0" fontId="79" fillId="8" borderId="20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81" fillId="8" borderId="2" xfId="0" applyFont="1" applyFill="1" applyBorder="1" applyAlignment="1">
      <alignment horizontal="center" vertical="center" wrapText="1"/>
    </xf>
    <xf numFmtId="0" fontId="3" fillId="8" borderId="2" xfId="0" applyFont="1" applyFill="1" applyBorder="1"/>
    <xf numFmtId="164" fontId="75" fillId="8" borderId="2" xfId="0" applyNumberFormat="1" applyFont="1" applyFill="1" applyBorder="1" applyAlignment="1">
      <alignment horizontal="center" vertical="center"/>
    </xf>
    <xf numFmtId="0" fontId="76" fillId="8" borderId="2" xfId="0" applyNumberFormat="1" applyFont="1" applyFill="1" applyBorder="1" applyAlignment="1">
      <alignment horizontal="center" vertical="center"/>
    </xf>
    <xf numFmtId="164" fontId="72" fillId="8" borderId="15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 wrapText="1"/>
    </xf>
    <xf numFmtId="1" fontId="78" fillId="8" borderId="11" xfId="0" applyNumberFormat="1" applyFont="1" applyFill="1" applyBorder="1" applyAlignment="1">
      <alignment horizontal="center" vertical="center" wrapText="1"/>
    </xf>
    <xf numFmtId="0" fontId="67" fillId="8" borderId="2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 vertical="center" wrapText="1"/>
    </xf>
    <xf numFmtId="0" fontId="36" fillId="0" borderId="9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3" fillId="0" borderId="36" xfId="0" applyFont="1" applyBorder="1"/>
    <xf numFmtId="0" fontId="3" fillId="0" borderId="30" xfId="0" applyFont="1" applyBorder="1"/>
    <xf numFmtId="0" fontId="3" fillId="0" borderId="42" xfId="0" applyFont="1" applyBorder="1"/>
    <xf numFmtId="164" fontId="47" fillId="0" borderId="24" xfId="0" applyNumberFormat="1" applyFont="1" applyFill="1" applyBorder="1" applyAlignment="1">
      <alignment horizontal="center" vertical="center"/>
    </xf>
    <xf numFmtId="164" fontId="47" fillId="0" borderId="43" xfId="0" applyNumberFormat="1" applyFont="1" applyFill="1" applyBorder="1" applyAlignment="1">
      <alignment horizontal="center" vertical="center"/>
    </xf>
    <xf numFmtId="164" fontId="47" fillId="0" borderId="44" xfId="0" applyNumberFormat="1" applyFont="1" applyFill="1" applyBorder="1" applyAlignment="1">
      <alignment horizontal="center" vertical="center"/>
    </xf>
    <xf numFmtId="0" fontId="79" fillId="0" borderId="45" xfId="0" applyFont="1" applyFill="1" applyBorder="1" applyAlignment="1">
      <alignment horizontal="center" vertical="center" wrapText="1"/>
    </xf>
    <xf numFmtId="1" fontId="56" fillId="0" borderId="11" xfId="0" applyNumberFormat="1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80" fillId="0" borderId="1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4" fillId="0" borderId="5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51" fillId="0" borderId="46" xfId="0" applyFont="1" applyFill="1" applyBorder="1" applyAlignment="1">
      <alignment horizontal="center" vertical="center" wrapText="1"/>
    </xf>
    <xf numFmtId="0" fontId="51" fillId="0" borderId="30" xfId="0" applyFont="1" applyFill="1" applyBorder="1" applyAlignment="1">
      <alignment horizontal="center" vertical="center" wrapText="1"/>
    </xf>
    <xf numFmtId="0" fontId="51" fillId="0" borderId="42" xfId="0" applyFont="1" applyFill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center" vertical="center" wrapText="1"/>
    </xf>
    <xf numFmtId="164" fontId="100" fillId="0" borderId="3" xfId="0" applyNumberFormat="1" applyFont="1" applyFill="1" applyBorder="1" applyAlignment="1">
      <alignment horizontal="center" vertical="center"/>
    </xf>
    <xf numFmtId="1" fontId="56" fillId="0" borderId="3" xfId="0" applyNumberFormat="1" applyFont="1" applyFill="1" applyBorder="1" applyAlignment="1">
      <alignment horizontal="center" vertical="center"/>
    </xf>
    <xf numFmtId="1" fontId="56" fillId="0" borderId="5" xfId="0" applyNumberFormat="1" applyFont="1" applyFill="1" applyBorder="1" applyAlignment="1">
      <alignment horizontal="center" vertical="center"/>
    </xf>
    <xf numFmtId="0" fontId="80" fillId="0" borderId="32" xfId="0" applyFont="1" applyFill="1" applyBorder="1" applyAlignment="1">
      <alignment horizontal="center" vertical="center" wrapText="1"/>
    </xf>
    <xf numFmtId="0" fontId="87" fillId="0" borderId="59" xfId="0" applyFont="1" applyFill="1" applyBorder="1" applyAlignment="1">
      <alignment horizontal="center" vertical="center" wrapText="1"/>
    </xf>
    <xf numFmtId="0" fontId="87" fillId="0" borderId="60" xfId="0" applyFont="1" applyFill="1" applyBorder="1" applyAlignment="1">
      <alignment horizontal="center" vertical="center" wrapText="1"/>
    </xf>
    <xf numFmtId="0" fontId="87" fillId="0" borderId="46" xfId="0" applyFont="1" applyFill="1" applyBorder="1" applyAlignment="1">
      <alignment horizontal="center" vertical="center" wrapText="1"/>
    </xf>
    <xf numFmtId="0" fontId="87" fillId="0" borderId="30" xfId="0" applyFont="1" applyFill="1" applyBorder="1" applyAlignment="1">
      <alignment horizontal="center" vertical="center" wrapText="1"/>
    </xf>
    <xf numFmtId="0" fontId="87" fillId="0" borderId="61" xfId="0" applyFont="1" applyFill="1" applyBorder="1" applyAlignment="1">
      <alignment horizontal="center" vertical="center" wrapText="1"/>
    </xf>
    <xf numFmtId="0" fontId="35" fillId="0" borderId="62" xfId="0" applyFont="1" applyFill="1" applyBorder="1" applyAlignment="1">
      <alignment horizontal="right" vertical="center" wrapText="1"/>
    </xf>
    <xf numFmtId="0" fontId="30" fillId="0" borderId="55" xfId="0" applyFont="1" applyBorder="1" applyAlignment="1">
      <alignment horizontal="right"/>
    </xf>
    <xf numFmtId="0" fontId="30" fillId="0" borderId="56" xfId="0" applyFont="1" applyBorder="1" applyAlignment="1">
      <alignment horizontal="right"/>
    </xf>
    <xf numFmtId="0" fontId="35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164" fontId="85" fillId="0" borderId="21" xfId="0" applyNumberFormat="1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60" fillId="0" borderId="57" xfId="0" applyFont="1" applyFill="1" applyBorder="1" applyAlignment="1">
      <alignment horizontal="center" vertical="center" wrapText="1"/>
    </xf>
    <xf numFmtId="0" fontId="60" fillId="0" borderId="58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16" fontId="35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right" vertical="center" wrapText="1"/>
    </xf>
    <xf numFmtId="0" fontId="30" fillId="0" borderId="0" xfId="0" applyFont="1" applyFill="1" applyBorder="1" applyAlignment="1">
      <alignment horizontal="right"/>
    </xf>
    <xf numFmtId="0" fontId="30" fillId="0" borderId="55" xfId="0" applyFont="1" applyFill="1" applyBorder="1" applyAlignment="1">
      <alignment horizontal="right"/>
    </xf>
    <xf numFmtId="0" fontId="30" fillId="0" borderId="56" xfId="0" applyFont="1" applyFill="1" applyBorder="1" applyAlignment="1">
      <alignment horizontal="right"/>
    </xf>
    <xf numFmtId="0" fontId="61" fillId="0" borderId="58" xfId="0" applyFont="1" applyFill="1" applyBorder="1" applyAlignment="1"/>
    <xf numFmtId="0" fontId="70" fillId="0" borderId="0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68" fillId="0" borderId="8" xfId="0" applyFont="1" applyFill="1" applyBorder="1" applyAlignment="1">
      <alignment horizontal="center" vertical="center" wrapText="1"/>
    </xf>
    <xf numFmtId="0" fontId="86" fillId="0" borderId="9" xfId="0" applyFont="1" applyFill="1" applyBorder="1" applyAlignment="1">
      <alignment horizontal="center" vertical="center" wrapText="1"/>
    </xf>
    <xf numFmtId="0" fontId="87" fillId="0" borderId="9" xfId="0" applyFont="1" applyBorder="1" applyAlignment="1">
      <alignment horizontal="center" vertical="center" wrapText="1"/>
    </xf>
    <xf numFmtId="0" fontId="87" fillId="0" borderId="34" xfId="0" applyFont="1" applyBorder="1" applyAlignment="1">
      <alignment horizontal="center" vertical="center" wrapText="1"/>
    </xf>
    <xf numFmtId="0" fontId="86" fillId="0" borderId="37" xfId="0" applyFont="1" applyFill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 vertical="center" wrapText="1"/>
    </xf>
    <xf numFmtId="0" fontId="87" fillId="0" borderId="0" xfId="0" applyFont="1" applyBorder="1" applyAlignment="1">
      <alignment horizontal="center" vertical="center" wrapText="1"/>
    </xf>
    <xf numFmtId="0" fontId="87" fillId="0" borderId="36" xfId="0" applyFont="1" applyBorder="1" applyAlignment="1">
      <alignment horizontal="center" vertical="center" wrapText="1"/>
    </xf>
    <xf numFmtId="0" fontId="87" fillId="0" borderId="37" xfId="0" applyFont="1" applyBorder="1" applyAlignment="1">
      <alignment horizontal="center" vertical="center" wrapText="1"/>
    </xf>
    <xf numFmtId="0" fontId="87" fillId="0" borderId="46" xfId="0" applyFont="1" applyBorder="1" applyAlignment="1">
      <alignment horizontal="center" vertical="center" wrapText="1"/>
    </xf>
    <xf numFmtId="0" fontId="87" fillId="0" borderId="30" xfId="0" applyFont="1" applyBorder="1" applyAlignment="1">
      <alignment horizontal="center" vertical="center" wrapText="1"/>
    </xf>
    <xf numFmtId="0" fontId="87" fillId="0" borderId="42" xfId="0" applyFont="1" applyBorder="1" applyAlignment="1">
      <alignment horizontal="center" vertical="center" wrapText="1"/>
    </xf>
    <xf numFmtId="0" fontId="68" fillId="0" borderId="8" xfId="0" applyFont="1" applyFill="1" applyBorder="1" applyAlignment="1">
      <alignment horizontal="center" vertical="top" wrapText="1"/>
    </xf>
    <xf numFmtId="0" fontId="68" fillId="0" borderId="9" xfId="0" applyFont="1" applyFill="1" applyBorder="1" applyAlignment="1">
      <alignment horizontal="center" vertical="top" wrapText="1"/>
    </xf>
    <xf numFmtId="0" fontId="68" fillId="0" borderId="34" xfId="0" applyFont="1" applyFill="1" applyBorder="1" applyAlignment="1">
      <alignment horizontal="center" vertical="top" wrapText="1"/>
    </xf>
    <xf numFmtId="0" fontId="68" fillId="0" borderId="37" xfId="0" applyFont="1" applyFill="1" applyBorder="1" applyAlignment="1">
      <alignment horizontal="center" vertical="top" wrapText="1"/>
    </xf>
    <xf numFmtId="0" fontId="68" fillId="0" borderId="0" xfId="0" applyFont="1" applyFill="1" applyBorder="1" applyAlignment="1">
      <alignment horizontal="center" vertical="top" wrapText="1"/>
    </xf>
    <xf numFmtId="0" fontId="68" fillId="0" borderId="36" xfId="0" applyFont="1" applyFill="1" applyBorder="1" applyAlignment="1">
      <alignment horizontal="center" vertical="top" wrapText="1"/>
    </xf>
    <xf numFmtId="0" fontId="68" fillId="0" borderId="46" xfId="0" applyFont="1" applyFill="1" applyBorder="1" applyAlignment="1">
      <alignment horizontal="center" vertical="top" wrapText="1"/>
    </xf>
    <xf numFmtId="0" fontId="68" fillId="0" borderId="30" xfId="0" applyFont="1" applyFill="1" applyBorder="1" applyAlignment="1">
      <alignment horizontal="center" vertical="top" wrapText="1"/>
    </xf>
    <xf numFmtId="0" fontId="68" fillId="0" borderId="42" xfId="0" applyFont="1" applyFill="1" applyBorder="1" applyAlignment="1">
      <alignment horizontal="center" vertical="top" wrapText="1"/>
    </xf>
    <xf numFmtId="0" fontId="35" fillId="0" borderId="46" xfId="0" applyFont="1" applyFill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center" vertical="center" wrapText="1"/>
    </xf>
    <xf numFmtId="0" fontId="51" fillId="0" borderId="46" xfId="0" applyFont="1" applyFill="1" applyBorder="1" applyAlignment="1">
      <alignment horizontal="center" vertical="center" wrapText="1"/>
    </xf>
    <xf numFmtId="0" fontId="51" fillId="0" borderId="30" xfId="0" applyFont="1" applyFill="1" applyBorder="1" applyAlignment="1">
      <alignment horizontal="center" vertical="center" wrapText="1"/>
    </xf>
    <xf numFmtId="0" fontId="51" fillId="0" borderId="42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84" fillId="0" borderId="25" xfId="0" applyFont="1" applyFill="1" applyBorder="1" applyAlignment="1">
      <alignment horizontal="center" vertical="center" wrapText="1"/>
    </xf>
    <xf numFmtId="0" fontId="97" fillId="0" borderId="22" xfId="0" applyFont="1" applyFill="1" applyBorder="1" applyAlignment="1">
      <alignment horizontal="center" vertical="center" wrapText="1"/>
    </xf>
    <xf numFmtId="0" fontId="97" fillId="0" borderId="23" xfId="0" applyFont="1" applyFill="1" applyBorder="1" applyAlignment="1">
      <alignment horizontal="center" vertical="center" wrapText="1"/>
    </xf>
    <xf numFmtId="0" fontId="97" fillId="0" borderId="24" xfId="0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center" wrapText="1"/>
    </xf>
    <xf numFmtId="0" fontId="61" fillId="0" borderId="0" xfId="0" applyFont="1" applyFill="1" applyBorder="1" applyAlignment="1">
      <alignment horizontal="center" wrapText="1"/>
    </xf>
    <xf numFmtId="0" fontId="61" fillId="0" borderId="0" xfId="0" applyFont="1" applyBorder="1" applyAlignment="1"/>
    <xf numFmtId="0" fontId="61" fillId="0" borderId="36" xfId="0" applyFont="1" applyBorder="1" applyAlignment="1"/>
    <xf numFmtId="0" fontId="61" fillId="0" borderId="37" xfId="0" applyFont="1" applyBorder="1" applyAlignment="1"/>
    <xf numFmtId="0" fontId="82" fillId="0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99" fillId="0" borderId="22" xfId="0" applyFont="1" applyFill="1" applyBorder="1" applyAlignment="1">
      <alignment horizontal="center" vertical="center" wrapText="1"/>
    </xf>
    <xf numFmtId="0" fontId="99" fillId="0" borderId="23" xfId="0" applyFont="1" applyFill="1" applyBorder="1" applyAlignment="1">
      <alignment horizontal="center" vertical="center" wrapText="1"/>
    </xf>
    <xf numFmtId="0" fontId="99" fillId="0" borderId="24" xfId="0" applyFont="1" applyFill="1" applyBorder="1" applyAlignment="1">
      <alignment horizontal="center" vertical="center" wrapText="1"/>
    </xf>
    <xf numFmtId="0" fontId="82" fillId="0" borderId="25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164" fontId="83" fillId="0" borderId="25" xfId="0" applyNumberFormat="1" applyFont="1" applyFill="1" applyBorder="1" applyAlignment="1">
      <alignment horizontal="center" vertical="center" wrapText="1"/>
    </xf>
    <xf numFmtId="0" fontId="83" fillId="0" borderId="25" xfId="0" applyFont="1" applyFill="1" applyBorder="1" applyAlignment="1">
      <alignment horizontal="center" vertical="center" wrapText="1"/>
    </xf>
    <xf numFmtId="0" fontId="9" fillId="0" borderId="12" xfId="0" applyNumberFormat="1" applyFont="1" applyFill="1" applyBorder="1" applyAlignment="1">
      <alignment horizontal="center" vertical="top" wrapText="1"/>
    </xf>
    <xf numFmtId="0" fontId="40" fillId="0" borderId="52" xfId="0" applyFont="1" applyFill="1" applyBorder="1" applyAlignment="1">
      <alignment horizontal="center" vertical="top" wrapText="1"/>
    </xf>
    <xf numFmtId="0" fontId="90" fillId="7" borderId="53" xfId="0" applyFont="1" applyFill="1" applyBorder="1" applyAlignment="1">
      <alignment horizontal="center"/>
    </xf>
    <xf numFmtId="0" fontId="89" fillId="7" borderId="7" xfId="0" applyFont="1" applyFill="1" applyBorder="1" applyAlignment="1">
      <alignment horizontal="center"/>
    </xf>
    <xf numFmtId="0" fontId="98" fillId="0" borderId="48" xfId="0" applyFont="1" applyFill="1" applyBorder="1" applyAlignment="1">
      <alignment horizontal="center" vertical="center" wrapText="1"/>
    </xf>
    <xf numFmtId="0" fontId="62" fillId="0" borderId="49" xfId="0" applyFont="1" applyFill="1" applyBorder="1"/>
    <xf numFmtId="0" fontId="62" fillId="0" borderId="50" xfId="0" applyFont="1" applyFill="1" applyBorder="1"/>
    <xf numFmtId="0" fontId="68" fillId="0" borderId="51" xfId="0" applyFont="1" applyFill="1" applyBorder="1" applyAlignment="1">
      <alignment horizontal="center" vertical="center" wrapText="1"/>
    </xf>
    <xf numFmtId="0" fontId="86" fillId="0" borderId="47" xfId="0" applyFont="1" applyFill="1" applyBorder="1" applyAlignment="1">
      <alignment horizontal="center" vertical="center" wrapText="1"/>
    </xf>
    <xf numFmtId="0" fontId="86" fillId="0" borderId="54" xfId="0" applyFont="1" applyFill="1" applyBorder="1" applyAlignment="1">
      <alignment horizontal="center" vertical="center" wrapText="1"/>
    </xf>
    <xf numFmtId="2" fontId="84" fillId="0" borderId="25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11" fillId="7" borderId="37" xfId="0" applyFont="1" applyFill="1" applyBorder="1" applyAlignment="1">
      <alignment horizontal="center" vertical="center" wrapText="1"/>
    </xf>
    <xf numFmtId="0" fontId="11" fillId="7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7" borderId="37" xfId="0" applyFont="1" applyFill="1" applyBorder="1" applyAlignment="1">
      <alignment horizontal="center" vertical="center" wrapText="1"/>
    </xf>
    <xf numFmtId="0" fontId="89" fillId="7" borderId="0" xfId="0" applyFont="1" applyFill="1" applyBorder="1" applyAlignment="1">
      <alignment horizontal="center"/>
    </xf>
    <xf numFmtId="0" fontId="89" fillId="7" borderId="36" xfId="0" applyFont="1" applyFill="1" applyBorder="1" applyAlignment="1">
      <alignment horizontal="center"/>
    </xf>
    <xf numFmtId="0" fontId="89" fillId="7" borderId="37" xfId="0" applyFont="1" applyFill="1" applyBorder="1" applyAlignment="1">
      <alignment horizontal="center"/>
    </xf>
    <xf numFmtId="0" fontId="60" fillId="0" borderId="22" xfId="0" applyFont="1" applyFill="1" applyBorder="1" applyAlignment="1">
      <alignment horizontal="center" vertical="center" wrapText="1"/>
    </xf>
    <xf numFmtId="0" fontId="0" fillId="0" borderId="23" xfId="0" applyBorder="1"/>
    <xf numFmtId="0" fontId="24" fillId="0" borderId="0" xfId="0" applyFont="1" applyAlignment="1">
      <alignment horizontal="center"/>
    </xf>
    <xf numFmtId="49" fontId="17" fillId="6" borderId="4" xfId="0" applyNumberFormat="1" applyFont="1" applyFill="1" applyBorder="1" applyAlignment="1">
      <alignment horizontal="center" vertical="center" wrapText="1"/>
    </xf>
    <xf numFmtId="0" fontId="19" fillId="3" borderId="64" xfId="0" applyFont="1" applyFill="1" applyBorder="1" applyAlignment="1">
      <alignment horizontal="center" wrapText="1"/>
    </xf>
    <xf numFmtId="0" fontId="19" fillId="3" borderId="65" xfId="0" applyFont="1" applyFill="1" applyBorder="1" applyAlignment="1">
      <alignment horizontal="center" wrapText="1"/>
    </xf>
    <xf numFmtId="0" fontId="19" fillId="3" borderId="66" xfId="0" applyFont="1" applyFill="1" applyBorder="1" applyAlignment="1">
      <alignment horizontal="center" wrapText="1"/>
    </xf>
    <xf numFmtId="0" fontId="19" fillId="3" borderId="67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18" Type="http://schemas.openxmlformats.org/officeDocument/2006/relationships/image" Target="../media/image92.jpeg"/><Relationship Id="rId26" Type="http://schemas.openxmlformats.org/officeDocument/2006/relationships/image" Target="../media/image100.jpeg"/><Relationship Id="rId39" Type="http://schemas.openxmlformats.org/officeDocument/2006/relationships/image" Target="../media/image113.jpeg"/><Relationship Id="rId3" Type="http://schemas.openxmlformats.org/officeDocument/2006/relationships/image" Target="../media/image77.jpeg"/><Relationship Id="rId21" Type="http://schemas.openxmlformats.org/officeDocument/2006/relationships/image" Target="../media/image95.jpeg"/><Relationship Id="rId34" Type="http://schemas.openxmlformats.org/officeDocument/2006/relationships/image" Target="../media/image108.jpeg"/><Relationship Id="rId42" Type="http://schemas.openxmlformats.org/officeDocument/2006/relationships/image" Target="../media/image116.jpeg"/><Relationship Id="rId7" Type="http://schemas.openxmlformats.org/officeDocument/2006/relationships/image" Target="../media/image81.pn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5" Type="http://schemas.openxmlformats.org/officeDocument/2006/relationships/image" Target="../media/image99.jpeg"/><Relationship Id="rId33" Type="http://schemas.openxmlformats.org/officeDocument/2006/relationships/image" Target="../media/image107.jpeg"/><Relationship Id="rId38" Type="http://schemas.openxmlformats.org/officeDocument/2006/relationships/image" Target="../media/image112.jpeg"/><Relationship Id="rId2" Type="http://schemas.openxmlformats.org/officeDocument/2006/relationships/image" Target="../media/image76.jpeg"/><Relationship Id="rId16" Type="http://schemas.openxmlformats.org/officeDocument/2006/relationships/image" Target="../media/image90.jpeg"/><Relationship Id="rId20" Type="http://schemas.openxmlformats.org/officeDocument/2006/relationships/image" Target="../media/image94.jpeg"/><Relationship Id="rId29" Type="http://schemas.openxmlformats.org/officeDocument/2006/relationships/image" Target="../media/image103.jpeg"/><Relationship Id="rId41" Type="http://schemas.openxmlformats.org/officeDocument/2006/relationships/image" Target="../media/image115.jpeg"/><Relationship Id="rId1" Type="http://schemas.openxmlformats.org/officeDocument/2006/relationships/image" Target="../media/image75.wmf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24" Type="http://schemas.openxmlformats.org/officeDocument/2006/relationships/image" Target="../media/image98.jpeg"/><Relationship Id="rId32" Type="http://schemas.openxmlformats.org/officeDocument/2006/relationships/image" Target="../media/image106.jpeg"/><Relationship Id="rId37" Type="http://schemas.openxmlformats.org/officeDocument/2006/relationships/image" Target="../media/image111.jpeg"/><Relationship Id="rId40" Type="http://schemas.openxmlformats.org/officeDocument/2006/relationships/image" Target="../media/image114.jpe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23" Type="http://schemas.openxmlformats.org/officeDocument/2006/relationships/image" Target="../media/image97.jpeg"/><Relationship Id="rId28" Type="http://schemas.openxmlformats.org/officeDocument/2006/relationships/image" Target="../media/image102.jpeg"/><Relationship Id="rId36" Type="http://schemas.openxmlformats.org/officeDocument/2006/relationships/image" Target="../media/image110.jpeg"/><Relationship Id="rId10" Type="http://schemas.openxmlformats.org/officeDocument/2006/relationships/image" Target="../media/image84.jpeg"/><Relationship Id="rId19" Type="http://schemas.openxmlformats.org/officeDocument/2006/relationships/image" Target="../media/image93.jpeg"/><Relationship Id="rId31" Type="http://schemas.openxmlformats.org/officeDocument/2006/relationships/image" Target="../media/image105.jpeg"/><Relationship Id="rId44" Type="http://schemas.openxmlformats.org/officeDocument/2006/relationships/image" Target="../media/image118.jpeg"/><Relationship Id="rId4" Type="http://schemas.openxmlformats.org/officeDocument/2006/relationships/image" Target="../media/image78.jpeg"/><Relationship Id="rId9" Type="http://schemas.openxmlformats.org/officeDocument/2006/relationships/image" Target="../media/image83.jpeg"/><Relationship Id="rId14" Type="http://schemas.openxmlformats.org/officeDocument/2006/relationships/image" Target="../media/image88.jpeg"/><Relationship Id="rId22" Type="http://schemas.openxmlformats.org/officeDocument/2006/relationships/image" Target="../media/image96.jpeg"/><Relationship Id="rId27" Type="http://schemas.openxmlformats.org/officeDocument/2006/relationships/image" Target="../media/image101.jpeg"/><Relationship Id="rId30" Type="http://schemas.openxmlformats.org/officeDocument/2006/relationships/image" Target="../media/image104.jpeg"/><Relationship Id="rId35" Type="http://schemas.openxmlformats.org/officeDocument/2006/relationships/image" Target="../media/image109.jpeg"/><Relationship Id="rId43" Type="http://schemas.openxmlformats.org/officeDocument/2006/relationships/image" Target="../media/image1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28</xdr:row>
      <xdr:rowOff>0</xdr:rowOff>
    </xdr:from>
    <xdr:to>
      <xdr:col>7</xdr:col>
      <xdr:colOff>590550</xdr:colOff>
      <xdr:row>28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20350" y="186690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25</xdr:row>
      <xdr:rowOff>152400</xdr:rowOff>
    </xdr:from>
    <xdr:to>
      <xdr:col>7</xdr:col>
      <xdr:colOff>1295400</xdr:colOff>
      <xdr:row>25</xdr:row>
      <xdr:rowOff>742950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06075" y="16002000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26</xdr:row>
      <xdr:rowOff>66675</xdr:rowOff>
    </xdr:from>
    <xdr:to>
      <xdr:col>7</xdr:col>
      <xdr:colOff>1181100</xdr:colOff>
      <xdr:row>27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72750" y="16868775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27</xdr:row>
      <xdr:rowOff>152400</xdr:rowOff>
    </xdr:from>
    <xdr:to>
      <xdr:col>7</xdr:col>
      <xdr:colOff>1371600</xdr:colOff>
      <xdr:row>27</xdr:row>
      <xdr:rowOff>866775</xdr:rowOff>
    </xdr:to>
    <xdr:pic>
      <xdr:nvPicPr>
        <xdr:cNvPr id="1028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06075" y="17887950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400050</xdr:colOff>
      <xdr:row>30</xdr:row>
      <xdr:rowOff>0</xdr:rowOff>
    </xdr:from>
    <xdr:to>
      <xdr:col>7</xdr:col>
      <xdr:colOff>800100</xdr:colOff>
      <xdr:row>30</xdr:row>
      <xdr:rowOff>0</xdr:rowOff>
    </xdr:to>
    <xdr:pic>
      <xdr:nvPicPr>
        <xdr:cNvPr id="1029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782300" y="2050732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33</xdr:row>
      <xdr:rowOff>0</xdr:rowOff>
    </xdr:from>
    <xdr:to>
      <xdr:col>7</xdr:col>
      <xdr:colOff>590550</xdr:colOff>
      <xdr:row>33</xdr:row>
      <xdr:rowOff>0</xdr:rowOff>
    </xdr:to>
    <xdr:pic>
      <xdr:nvPicPr>
        <xdr:cNvPr id="1030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20350" y="2330767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8</xdr:row>
      <xdr:rowOff>123825</xdr:rowOff>
    </xdr:from>
    <xdr:to>
      <xdr:col>2</xdr:col>
      <xdr:colOff>133350</xdr:colOff>
      <xdr:row>12</xdr:row>
      <xdr:rowOff>628650</xdr:rowOff>
    </xdr:to>
    <xdr:pic>
      <xdr:nvPicPr>
        <xdr:cNvPr id="1031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9550" y="2447925"/>
          <a:ext cx="20764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9</xdr:row>
      <xdr:rowOff>19050</xdr:rowOff>
    </xdr:from>
    <xdr:to>
      <xdr:col>3</xdr:col>
      <xdr:colOff>38100</xdr:colOff>
      <xdr:row>12</xdr:row>
      <xdr:rowOff>657225</xdr:rowOff>
    </xdr:to>
    <xdr:pic>
      <xdr:nvPicPr>
        <xdr:cNvPr id="1032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0" y="2495550"/>
          <a:ext cx="20859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9</xdr:row>
      <xdr:rowOff>0</xdr:rowOff>
    </xdr:from>
    <xdr:to>
      <xdr:col>4</xdr:col>
      <xdr:colOff>1019175</xdr:colOff>
      <xdr:row>12</xdr:row>
      <xdr:rowOff>676275</xdr:rowOff>
    </xdr:to>
    <xdr:pic>
      <xdr:nvPicPr>
        <xdr:cNvPr id="1033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57700" y="2476500"/>
          <a:ext cx="21431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723900</xdr:colOff>
      <xdr:row>9</xdr:row>
      <xdr:rowOff>38100</xdr:rowOff>
    </xdr:from>
    <xdr:to>
      <xdr:col>10</xdr:col>
      <xdr:colOff>133350</xdr:colOff>
      <xdr:row>12</xdr:row>
      <xdr:rowOff>657225</xdr:rowOff>
    </xdr:to>
    <xdr:pic>
      <xdr:nvPicPr>
        <xdr:cNvPr id="1034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611100" y="2514600"/>
          <a:ext cx="223837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276225</xdr:colOff>
      <xdr:row>9</xdr:row>
      <xdr:rowOff>38100</xdr:rowOff>
    </xdr:from>
    <xdr:to>
      <xdr:col>10</xdr:col>
      <xdr:colOff>2400300</xdr:colOff>
      <xdr:row>12</xdr:row>
      <xdr:rowOff>638175</xdr:rowOff>
    </xdr:to>
    <xdr:pic>
      <xdr:nvPicPr>
        <xdr:cNvPr id="1035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992350" y="2514600"/>
          <a:ext cx="21240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304800</xdr:colOff>
      <xdr:row>65</xdr:row>
      <xdr:rowOff>0</xdr:rowOff>
    </xdr:from>
    <xdr:to>
      <xdr:col>7</xdr:col>
      <xdr:colOff>952500</xdr:colOff>
      <xdr:row>65</xdr:row>
      <xdr:rowOff>0</xdr:rowOff>
    </xdr:to>
    <xdr:pic>
      <xdr:nvPicPr>
        <xdr:cNvPr id="1036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687050" y="5656897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285750</xdr:colOff>
      <xdr:row>65</xdr:row>
      <xdr:rowOff>0</xdr:rowOff>
    </xdr:from>
    <xdr:to>
      <xdr:col>7</xdr:col>
      <xdr:colOff>952500</xdr:colOff>
      <xdr:row>65</xdr:row>
      <xdr:rowOff>0</xdr:rowOff>
    </xdr:to>
    <xdr:pic>
      <xdr:nvPicPr>
        <xdr:cNvPr id="1037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668000" y="565689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238125</xdr:colOff>
      <xdr:row>65</xdr:row>
      <xdr:rowOff>0</xdr:rowOff>
    </xdr:from>
    <xdr:to>
      <xdr:col>7</xdr:col>
      <xdr:colOff>1143000</xdr:colOff>
      <xdr:row>65</xdr:row>
      <xdr:rowOff>0</xdr:rowOff>
    </xdr:to>
    <xdr:pic>
      <xdr:nvPicPr>
        <xdr:cNvPr id="1038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620375" y="56568975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123825</xdr:colOff>
      <xdr:row>65</xdr:row>
      <xdr:rowOff>0</xdr:rowOff>
    </xdr:from>
    <xdr:to>
      <xdr:col>7</xdr:col>
      <xdr:colOff>485775</xdr:colOff>
      <xdr:row>65</xdr:row>
      <xdr:rowOff>0</xdr:rowOff>
    </xdr:to>
    <xdr:pic>
      <xdr:nvPicPr>
        <xdr:cNvPr id="1039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506075" y="5656897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152400</xdr:colOff>
      <xdr:row>65</xdr:row>
      <xdr:rowOff>0</xdr:rowOff>
    </xdr:from>
    <xdr:to>
      <xdr:col>7</xdr:col>
      <xdr:colOff>495300</xdr:colOff>
      <xdr:row>65</xdr:row>
      <xdr:rowOff>0</xdr:rowOff>
    </xdr:to>
    <xdr:pic>
      <xdr:nvPicPr>
        <xdr:cNvPr id="1040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534650" y="5656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65</xdr:row>
      <xdr:rowOff>0</xdr:rowOff>
    </xdr:from>
    <xdr:to>
      <xdr:col>7</xdr:col>
      <xdr:colOff>523875</xdr:colOff>
      <xdr:row>65</xdr:row>
      <xdr:rowOff>0</xdr:rowOff>
    </xdr:to>
    <xdr:pic>
      <xdr:nvPicPr>
        <xdr:cNvPr id="1041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477500" y="5656897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19050</xdr:colOff>
      <xdr:row>7</xdr:row>
      <xdr:rowOff>19050</xdr:rowOff>
    </xdr:to>
    <xdr:pic>
      <xdr:nvPicPr>
        <xdr:cNvPr id="1042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72688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10</xdr:row>
      <xdr:rowOff>0</xdr:rowOff>
    </xdr:from>
    <xdr:to>
      <xdr:col>8</xdr:col>
      <xdr:colOff>704850</xdr:colOff>
      <xdr:row>12</xdr:row>
      <xdr:rowOff>638175</xdr:rowOff>
    </xdr:to>
    <xdr:pic>
      <xdr:nvPicPr>
        <xdr:cNvPr id="1043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553700" y="2543175"/>
          <a:ext cx="20383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14</xdr:row>
      <xdr:rowOff>123825</xdr:rowOff>
    </xdr:from>
    <xdr:to>
      <xdr:col>9</xdr:col>
      <xdr:colOff>1247775</xdr:colOff>
      <xdr:row>14</xdr:row>
      <xdr:rowOff>933450</xdr:rowOff>
    </xdr:to>
    <xdr:pic>
      <xdr:nvPicPr>
        <xdr:cNvPr id="1044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439775" y="5286375"/>
          <a:ext cx="1181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31</xdr:row>
      <xdr:rowOff>76200</xdr:rowOff>
    </xdr:from>
    <xdr:to>
      <xdr:col>7</xdr:col>
      <xdr:colOff>1266825</xdr:colOff>
      <xdr:row>31</xdr:row>
      <xdr:rowOff>866775</xdr:rowOff>
    </xdr:to>
    <xdr:pic>
      <xdr:nvPicPr>
        <xdr:cNvPr id="1045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534650" y="21516975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29</xdr:row>
      <xdr:rowOff>66675</xdr:rowOff>
    </xdr:from>
    <xdr:to>
      <xdr:col>7</xdr:col>
      <xdr:colOff>1400175</xdr:colOff>
      <xdr:row>29</xdr:row>
      <xdr:rowOff>828675</xdr:rowOff>
    </xdr:to>
    <xdr:pic>
      <xdr:nvPicPr>
        <xdr:cNvPr id="1046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67975" y="19688175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34</xdr:row>
      <xdr:rowOff>85725</xdr:rowOff>
    </xdr:from>
    <xdr:to>
      <xdr:col>8</xdr:col>
      <xdr:colOff>1247775</xdr:colOff>
      <xdr:row>34</xdr:row>
      <xdr:rowOff>866775</xdr:rowOff>
    </xdr:to>
    <xdr:pic>
      <xdr:nvPicPr>
        <xdr:cNvPr id="1047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972925" y="23964900"/>
          <a:ext cx="1162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171450</xdr:colOff>
      <xdr:row>34</xdr:row>
      <xdr:rowOff>171450</xdr:rowOff>
    </xdr:from>
    <xdr:to>
      <xdr:col>9</xdr:col>
      <xdr:colOff>1143000</xdr:colOff>
      <xdr:row>34</xdr:row>
      <xdr:rowOff>866775</xdr:rowOff>
    </xdr:to>
    <xdr:pic>
      <xdr:nvPicPr>
        <xdr:cNvPr id="1048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544550" y="24050625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104775</xdr:colOff>
      <xdr:row>36</xdr:row>
      <xdr:rowOff>342900</xdr:rowOff>
    </xdr:from>
    <xdr:to>
      <xdr:col>27</xdr:col>
      <xdr:colOff>933450</xdr:colOff>
      <xdr:row>39</xdr:row>
      <xdr:rowOff>419100</xdr:rowOff>
    </xdr:to>
    <xdr:pic>
      <xdr:nvPicPr>
        <xdr:cNvPr id="1049" name="Picture 69" descr="logo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907250" y="26212800"/>
          <a:ext cx="5095875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37</xdr:row>
      <xdr:rowOff>104775</xdr:rowOff>
    </xdr:from>
    <xdr:to>
      <xdr:col>7</xdr:col>
      <xdr:colOff>1162050</xdr:colOff>
      <xdr:row>37</xdr:row>
      <xdr:rowOff>781050</xdr:rowOff>
    </xdr:to>
    <xdr:pic>
      <xdr:nvPicPr>
        <xdr:cNvPr id="1050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610850" y="26812875"/>
          <a:ext cx="933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38</xdr:row>
      <xdr:rowOff>66675</xdr:rowOff>
    </xdr:from>
    <xdr:to>
      <xdr:col>7</xdr:col>
      <xdr:colOff>1314450</xdr:colOff>
      <xdr:row>38</xdr:row>
      <xdr:rowOff>866775</xdr:rowOff>
    </xdr:to>
    <xdr:pic>
      <xdr:nvPicPr>
        <xdr:cNvPr id="1051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06075" y="2766060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36</xdr:row>
      <xdr:rowOff>228600</xdr:rowOff>
    </xdr:from>
    <xdr:to>
      <xdr:col>7</xdr:col>
      <xdr:colOff>1181100</xdr:colOff>
      <xdr:row>36</xdr:row>
      <xdr:rowOff>800100</xdr:rowOff>
    </xdr:to>
    <xdr:pic>
      <xdr:nvPicPr>
        <xdr:cNvPr id="1052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639425" y="26098500"/>
          <a:ext cx="923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43</xdr:row>
      <xdr:rowOff>152400</xdr:rowOff>
    </xdr:from>
    <xdr:to>
      <xdr:col>7</xdr:col>
      <xdr:colOff>1104900</xdr:colOff>
      <xdr:row>43</xdr:row>
      <xdr:rowOff>847725</xdr:rowOff>
    </xdr:to>
    <xdr:pic>
      <xdr:nvPicPr>
        <xdr:cNvPr id="1053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658475" y="32575500"/>
          <a:ext cx="828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30</xdr:row>
      <xdr:rowOff>66675</xdr:rowOff>
    </xdr:from>
    <xdr:to>
      <xdr:col>7</xdr:col>
      <xdr:colOff>1295400</xdr:colOff>
      <xdr:row>30</xdr:row>
      <xdr:rowOff>847725</xdr:rowOff>
    </xdr:to>
    <xdr:pic>
      <xdr:nvPicPr>
        <xdr:cNvPr id="1054" name="Picture 16" descr="УКЛЕЕВОЙ ДОМИКФ - 2018 3d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487025" y="20574000"/>
          <a:ext cx="1190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28</xdr:row>
      <xdr:rowOff>85725</xdr:rowOff>
    </xdr:from>
    <xdr:to>
      <xdr:col>7</xdr:col>
      <xdr:colOff>1247775</xdr:colOff>
      <xdr:row>28</xdr:row>
      <xdr:rowOff>885825</xdr:rowOff>
    </xdr:to>
    <xdr:pic>
      <xdr:nvPicPr>
        <xdr:cNvPr id="1055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506075" y="18754725"/>
          <a:ext cx="1123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17</xdr:row>
      <xdr:rowOff>400050</xdr:rowOff>
    </xdr:from>
    <xdr:to>
      <xdr:col>7</xdr:col>
      <xdr:colOff>1295400</xdr:colOff>
      <xdr:row>17</xdr:row>
      <xdr:rowOff>914400</xdr:rowOff>
    </xdr:to>
    <xdr:pic>
      <xdr:nvPicPr>
        <xdr:cNvPr id="1056" name="Picture 69" descr="дохс 20лет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53700" y="8686800"/>
          <a:ext cx="11239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20</xdr:row>
      <xdr:rowOff>66675</xdr:rowOff>
    </xdr:from>
    <xdr:to>
      <xdr:col>7</xdr:col>
      <xdr:colOff>1209675</xdr:colOff>
      <xdr:row>21</xdr:row>
      <xdr:rowOff>0</xdr:rowOff>
    </xdr:to>
    <xdr:pic>
      <xdr:nvPicPr>
        <xdr:cNvPr id="1057" name="Picture 75" descr="DOXS -6конт_3д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534650" y="10715625"/>
          <a:ext cx="1057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24</xdr:row>
      <xdr:rowOff>171450</xdr:rowOff>
    </xdr:from>
    <xdr:to>
      <xdr:col>7</xdr:col>
      <xdr:colOff>1295400</xdr:colOff>
      <xdr:row>24</xdr:row>
      <xdr:rowOff>800100</xdr:rowOff>
    </xdr:to>
    <xdr:pic>
      <xdr:nvPicPr>
        <xdr:cNvPr id="1058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506075" y="15135225"/>
          <a:ext cx="11715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16</xdr:row>
      <xdr:rowOff>1019175</xdr:rowOff>
    </xdr:from>
    <xdr:to>
      <xdr:col>27</xdr:col>
      <xdr:colOff>990600</xdr:colOff>
      <xdr:row>20</xdr:row>
      <xdr:rowOff>866775</xdr:rowOff>
    </xdr:to>
    <xdr:pic>
      <xdr:nvPicPr>
        <xdr:cNvPr id="1059" name="Picture 70" descr="Сравнительный ПЛАКАТ-2019 PODDELKA-FINAL-15-янв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821525" y="8124825"/>
          <a:ext cx="523875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44</xdr:row>
      <xdr:rowOff>171450</xdr:rowOff>
    </xdr:from>
    <xdr:to>
      <xdr:col>7</xdr:col>
      <xdr:colOff>1076325</xdr:colOff>
      <xdr:row>44</xdr:row>
      <xdr:rowOff>762000</xdr:rowOff>
    </xdr:to>
    <xdr:pic>
      <xdr:nvPicPr>
        <xdr:cNvPr id="1060" name="Picture 69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658475" y="33604200"/>
          <a:ext cx="80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45</xdr:row>
      <xdr:rowOff>66675</xdr:rowOff>
    </xdr:from>
    <xdr:to>
      <xdr:col>7</xdr:col>
      <xdr:colOff>1209675</xdr:colOff>
      <xdr:row>45</xdr:row>
      <xdr:rowOff>952500</xdr:rowOff>
    </xdr:to>
    <xdr:pic>
      <xdr:nvPicPr>
        <xdr:cNvPr id="1061" name="Picture 70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506075" y="34499550"/>
          <a:ext cx="10858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18</xdr:row>
      <xdr:rowOff>257175</xdr:rowOff>
    </xdr:from>
    <xdr:to>
      <xdr:col>7</xdr:col>
      <xdr:colOff>1333500</xdr:colOff>
      <xdr:row>18</xdr:row>
      <xdr:rowOff>885825</xdr:rowOff>
    </xdr:to>
    <xdr:pic>
      <xdr:nvPicPr>
        <xdr:cNvPr id="1062" name="Picture 71" descr="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553700" y="9725025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42</xdr:row>
      <xdr:rowOff>85725</xdr:rowOff>
    </xdr:from>
    <xdr:to>
      <xdr:col>7</xdr:col>
      <xdr:colOff>1333500</xdr:colOff>
      <xdr:row>42</xdr:row>
      <xdr:rowOff>914400</xdr:rowOff>
    </xdr:to>
    <xdr:pic>
      <xdr:nvPicPr>
        <xdr:cNvPr id="1063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20350" y="31461075"/>
          <a:ext cx="12954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41</xdr:row>
      <xdr:rowOff>38100</xdr:rowOff>
    </xdr:from>
    <xdr:to>
      <xdr:col>7</xdr:col>
      <xdr:colOff>1247775</xdr:colOff>
      <xdr:row>42</xdr:row>
      <xdr:rowOff>0</xdr:rowOff>
    </xdr:to>
    <xdr:pic>
      <xdr:nvPicPr>
        <xdr:cNvPr id="1064" name="Picture 56" descr="Коробка шприц-паста3д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72750" y="30384750"/>
          <a:ext cx="10572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40</xdr:row>
      <xdr:rowOff>85725</xdr:rowOff>
    </xdr:from>
    <xdr:to>
      <xdr:col>7</xdr:col>
      <xdr:colOff>1228725</xdr:colOff>
      <xdr:row>40</xdr:row>
      <xdr:rowOff>866775</xdr:rowOff>
    </xdr:to>
    <xdr:pic>
      <xdr:nvPicPr>
        <xdr:cNvPr id="1065" name="Picture 58" descr="АЛЛИГАТОР 200-3д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639425" y="29489400"/>
          <a:ext cx="9715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56</xdr:row>
      <xdr:rowOff>152400</xdr:rowOff>
    </xdr:from>
    <xdr:to>
      <xdr:col>7</xdr:col>
      <xdr:colOff>1333500</xdr:colOff>
      <xdr:row>56</xdr:row>
      <xdr:rowOff>828675</xdr:rowOff>
    </xdr:to>
    <xdr:pic>
      <xdr:nvPicPr>
        <xdr:cNvPr id="1066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553700" y="46243875"/>
          <a:ext cx="1162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48</xdr:row>
      <xdr:rowOff>123825</xdr:rowOff>
    </xdr:from>
    <xdr:to>
      <xdr:col>8</xdr:col>
      <xdr:colOff>914400</xdr:colOff>
      <xdr:row>48</xdr:row>
      <xdr:rowOff>800100</xdr:rowOff>
    </xdr:to>
    <xdr:pic>
      <xdr:nvPicPr>
        <xdr:cNvPr id="1067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887200" y="37118925"/>
          <a:ext cx="914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50</xdr:row>
      <xdr:rowOff>66675</xdr:rowOff>
    </xdr:from>
    <xdr:to>
      <xdr:col>7</xdr:col>
      <xdr:colOff>1019175</xdr:colOff>
      <xdr:row>50</xdr:row>
      <xdr:rowOff>1143000</xdr:rowOff>
    </xdr:to>
    <xdr:pic>
      <xdr:nvPicPr>
        <xdr:cNvPr id="1068" name="Picture 68" descr="Tigard_FLY_2018 _3d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744200" y="39290625"/>
          <a:ext cx="657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866775</xdr:colOff>
      <xdr:row>15</xdr:row>
      <xdr:rowOff>66675</xdr:rowOff>
    </xdr:from>
    <xdr:to>
      <xdr:col>8</xdr:col>
      <xdr:colOff>1123950</xdr:colOff>
      <xdr:row>15</xdr:row>
      <xdr:rowOff>828675</xdr:rowOff>
    </xdr:to>
    <xdr:pic>
      <xdr:nvPicPr>
        <xdr:cNvPr id="1069" name="Picture 65" descr="таракан 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249025" y="6229350"/>
          <a:ext cx="1762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533400</xdr:colOff>
      <xdr:row>48</xdr:row>
      <xdr:rowOff>123825</xdr:rowOff>
    </xdr:from>
    <xdr:to>
      <xdr:col>10</xdr:col>
      <xdr:colOff>1524000</xdr:colOff>
      <xdr:row>48</xdr:row>
      <xdr:rowOff>866775</xdr:rowOff>
    </xdr:to>
    <xdr:pic>
      <xdr:nvPicPr>
        <xdr:cNvPr id="1070" name="Picture 66" descr="комар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5249525" y="37118925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1038225</xdr:colOff>
      <xdr:row>15</xdr:row>
      <xdr:rowOff>152400</xdr:rowOff>
    </xdr:from>
    <xdr:to>
      <xdr:col>9</xdr:col>
      <xdr:colOff>533400</xdr:colOff>
      <xdr:row>15</xdr:row>
      <xdr:rowOff>828675</xdr:rowOff>
    </xdr:to>
    <xdr:pic>
      <xdr:nvPicPr>
        <xdr:cNvPr id="1071" name="Picture 67" descr="мур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925425" y="6315075"/>
          <a:ext cx="981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39</xdr:row>
      <xdr:rowOff>66675</xdr:rowOff>
    </xdr:from>
    <xdr:to>
      <xdr:col>7</xdr:col>
      <xdr:colOff>1181100</xdr:colOff>
      <xdr:row>39</xdr:row>
      <xdr:rowOff>866775</xdr:rowOff>
    </xdr:to>
    <xdr:pic>
      <xdr:nvPicPr>
        <xdr:cNvPr id="1072" name="Picture 67" descr="Krisin_DOXS 200g-NEXT-3d front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677525" y="28565475"/>
          <a:ext cx="885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914400</xdr:colOff>
      <xdr:row>15</xdr:row>
      <xdr:rowOff>209550</xdr:rowOff>
    </xdr:from>
    <xdr:to>
      <xdr:col>10</xdr:col>
      <xdr:colOff>342900</xdr:colOff>
      <xdr:row>15</xdr:row>
      <xdr:rowOff>781050</xdr:rowOff>
    </xdr:to>
    <xdr:pic>
      <xdr:nvPicPr>
        <xdr:cNvPr id="1073" name="Picture 70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287500" y="6372225"/>
          <a:ext cx="7715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22</xdr:row>
      <xdr:rowOff>123825</xdr:rowOff>
    </xdr:from>
    <xdr:to>
      <xdr:col>7</xdr:col>
      <xdr:colOff>885825</xdr:colOff>
      <xdr:row>22</xdr:row>
      <xdr:rowOff>1038225</xdr:rowOff>
    </xdr:to>
    <xdr:pic>
      <xdr:nvPicPr>
        <xdr:cNvPr id="1074" name="Picture 71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763250" y="12792075"/>
          <a:ext cx="5048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23</xdr:row>
      <xdr:rowOff>66675</xdr:rowOff>
    </xdr:from>
    <xdr:to>
      <xdr:col>7</xdr:col>
      <xdr:colOff>1266825</xdr:colOff>
      <xdr:row>24</xdr:row>
      <xdr:rowOff>0</xdr:rowOff>
    </xdr:to>
    <xdr:pic>
      <xdr:nvPicPr>
        <xdr:cNvPr id="1075" name="Picture 74" descr="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572750" y="13916025"/>
          <a:ext cx="10763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48</xdr:row>
      <xdr:rowOff>152400</xdr:rowOff>
    </xdr:from>
    <xdr:to>
      <xdr:col>10</xdr:col>
      <xdr:colOff>152400</xdr:colOff>
      <xdr:row>48</xdr:row>
      <xdr:rowOff>828675</xdr:rowOff>
    </xdr:to>
    <xdr:pic>
      <xdr:nvPicPr>
        <xdr:cNvPr id="1076" name="Picture 75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049375" y="37147500"/>
          <a:ext cx="819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28</xdr:row>
      <xdr:rowOff>38100</xdr:rowOff>
    </xdr:from>
    <xdr:to>
      <xdr:col>27</xdr:col>
      <xdr:colOff>952500</xdr:colOff>
      <xdr:row>31</xdr:row>
      <xdr:rowOff>885825</xdr:rowOff>
    </xdr:to>
    <xdr:pic>
      <xdr:nvPicPr>
        <xdr:cNvPr id="1077" name="Picture 74" descr="catalog 2020 (1)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888200" y="18707100"/>
          <a:ext cx="513397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51</xdr:row>
      <xdr:rowOff>190500</xdr:rowOff>
    </xdr:from>
    <xdr:to>
      <xdr:col>7</xdr:col>
      <xdr:colOff>1333500</xdr:colOff>
      <xdr:row>51</xdr:row>
      <xdr:rowOff>1123950</xdr:rowOff>
    </xdr:to>
    <xdr:pic>
      <xdr:nvPicPr>
        <xdr:cNvPr id="1078" name="Picture 75" descr="SPRIZ_¦Ф¦-TЕTБ ¦-TВ ¦-TГTЕ ¦¬ ¦-TБ 3d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610850" y="40681275"/>
          <a:ext cx="11049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466725</xdr:colOff>
      <xdr:row>48</xdr:row>
      <xdr:rowOff>104775</xdr:rowOff>
    </xdr:from>
    <xdr:to>
      <xdr:col>9</xdr:col>
      <xdr:colOff>209550</xdr:colOff>
      <xdr:row>48</xdr:row>
      <xdr:rowOff>800100</xdr:rowOff>
    </xdr:to>
    <xdr:pic>
      <xdr:nvPicPr>
        <xdr:cNvPr id="1079" name="Picture 75" descr="985c0bb1aab8f6baae95086b3d8923eb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353925" y="37099875"/>
          <a:ext cx="12287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1076325</xdr:colOff>
      <xdr:row>7</xdr:row>
      <xdr:rowOff>38100</xdr:rowOff>
    </xdr:from>
    <xdr:to>
      <xdr:col>7</xdr:col>
      <xdr:colOff>104775</xdr:colOff>
      <xdr:row>12</xdr:row>
      <xdr:rowOff>800100</xdr:rowOff>
    </xdr:to>
    <xdr:pic>
      <xdr:nvPicPr>
        <xdr:cNvPr id="1080" name="Picture 69" descr="logo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57975" y="2209800"/>
          <a:ext cx="38290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171450</xdr:colOff>
      <xdr:row>40</xdr:row>
      <xdr:rowOff>104775</xdr:rowOff>
    </xdr:from>
    <xdr:to>
      <xdr:col>27</xdr:col>
      <xdr:colOff>800100</xdr:colOff>
      <xdr:row>46</xdr:row>
      <xdr:rowOff>885825</xdr:rowOff>
    </xdr:to>
    <xdr:pic>
      <xdr:nvPicPr>
        <xdr:cNvPr id="1081" name="Picture 68" descr="СВИДЕТЕЛЬСТВО Krisinaya smert 2020г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973925" y="29508450"/>
          <a:ext cx="4895850" cy="681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762000</xdr:colOff>
      <xdr:row>15</xdr:row>
      <xdr:rowOff>123825</xdr:rowOff>
    </xdr:from>
    <xdr:to>
      <xdr:col>10</xdr:col>
      <xdr:colOff>1562100</xdr:colOff>
      <xdr:row>15</xdr:row>
      <xdr:rowOff>885825</xdr:rowOff>
    </xdr:to>
    <xdr:pic>
      <xdr:nvPicPr>
        <xdr:cNvPr id="1082" name="Picture 69" descr="10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5478125" y="6286500"/>
          <a:ext cx="800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21</xdr:row>
      <xdr:rowOff>66675</xdr:rowOff>
    </xdr:from>
    <xdr:to>
      <xdr:col>7</xdr:col>
      <xdr:colOff>1228725</xdr:colOff>
      <xdr:row>21</xdr:row>
      <xdr:rowOff>933450</xdr:rowOff>
    </xdr:to>
    <xdr:pic>
      <xdr:nvPicPr>
        <xdr:cNvPr id="1083" name="Picture 66" descr="3d-¦¦TА¦-TБ¦-¦-TП JUMBO-DOHS_LOVUSHKA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553700" y="11725275"/>
          <a:ext cx="10572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419100</xdr:colOff>
      <xdr:row>6</xdr:row>
      <xdr:rowOff>19050</xdr:rowOff>
    </xdr:from>
    <xdr:to>
      <xdr:col>17</xdr:col>
      <xdr:colOff>66675</xdr:colOff>
      <xdr:row>10</xdr:row>
      <xdr:rowOff>361950</xdr:rowOff>
    </xdr:to>
    <xdr:pic>
      <xdr:nvPicPr>
        <xdr:cNvPr id="1084" name="Picture 66" descr="bag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73650" y="2038350"/>
          <a:ext cx="1476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16</xdr:row>
      <xdr:rowOff>66675</xdr:rowOff>
    </xdr:from>
    <xdr:to>
      <xdr:col>7</xdr:col>
      <xdr:colOff>1314450</xdr:colOff>
      <xdr:row>16</xdr:row>
      <xdr:rowOff>1123950</xdr:rowOff>
    </xdr:to>
    <xdr:pic>
      <xdr:nvPicPr>
        <xdr:cNvPr id="1085" name="Picture 73" descr="PicsArt_04-05-0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639425" y="71723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32</xdr:row>
      <xdr:rowOff>104775</xdr:rowOff>
    </xdr:from>
    <xdr:to>
      <xdr:col>7</xdr:col>
      <xdr:colOff>1228725</xdr:colOff>
      <xdr:row>32</xdr:row>
      <xdr:rowOff>828675</xdr:rowOff>
    </xdr:to>
    <xdr:pic>
      <xdr:nvPicPr>
        <xdr:cNvPr id="1086" name="Picture 66" descr="copy копия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572750" y="22479000"/>
          <a:ext cx="1038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35</xdr:row>
      <xdr:rowOff>66675</xdr:rowOff>
    </xdr:from>
    <xdr:to>
      <xdr:col>7</xdr:col>
      <xdr:colOff>1228725</xdr:colOff>
      <xdr:row>35</xdr:row>
      <xdr:rowOff>933450</xdr:rowOff>
    </xdr:to>
    <xdr:pic>
      <xdr:nvPicPr>
        <xdr:cNvPr id="1087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496550" y="24926925"/>
          <a:ext cx="11144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46</xdr:row>
      <xdr:rowOff>114300</xdr:rowOff>
    </xdr:from>
    <xdr:to>
      <xdr:col>7</xdr:col>
      <xdr:colOff>1038225</xdr:colOff>
      <xdr:row>46</xdr:row>
      <xdr:rowOff>828675</xdr:rowOff>
    </xdr:to>
    <xdr:pic>
      <xdr:nvPicPr>
        <xdr:cNvPr id="1088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620375" y="3555682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361950</xdr:colOff>
      <xdr:row>49</xdr:row>
      <xdr:rowOff>152400</xdr:rowOff>
    </xdr:from>
    <xdr:to>
      <xdr:col>7</xdr:col>
      <xdr:colOff>1066800</xdr:colOff>
      <xdr:row>49</xdr:row>
      <xdr:rowOff>1152525</xdr:rowOff>
    </xdr:to>
    <xdr:pic>
      <xdr:nvPicPr>
        <xdr:cNvPr id="1089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744200" y="3810952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52</xdr:row>
      <xdr:rowOff>123825</xdr:rowOff>
    </xdr:from>
    <xdr:to>
      <xdr:col>7</xdr:col>
      <xdr:colOff>1266825</xdr:colOff>
      <xdr:row>52</xdr:row>
      <xdr:rowOff>1123950</xdr:rowOff>
    </xdr:to>
    <xdr:pic>
      <xdr:nvPicPr>
        <xdr:cNvPr id="1090" name="Picture 73" descr="PicsArt_04-28-09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658475" y="41881425"/>
          <a:ext cx="990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53</xdr:row>
      <xdr:rowOff>142875</xdr:rowOff>
    </xdr:from>
    <xdr:to>
      <xdr:col>7</xdr:col>
      <xdr:colOff>1314450</xdr:colOff>
      <xdr:row>53</xdr:row>
      <xdr:rowOff>781050</xdr:rowOff>
    </xdr:to>
    <xdr:pic>
      <xdr:nvPicPr>
        <xdr:cNvPr id="1091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553700" y="43167300"/>
          <a:ext cx="1143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54</xdr:row>
      <xdr:rowOff>190500</xdr:rowOff>
    </xdr:from>
    <xdr:to>
      <xdr:col>7</xdr:col>
      <xdr:colOff>1295400</xdr:colOff>
      <xdr:row>54</xdr:row>
      <xdr:rowOff>847725</xdr:rowOff>
    </xdr:to>
    <xdr:pic>
      <xdr:nvPicPr>
        <xdr:cNvPr id="1092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553700" y="44272200"/>
          <a:ext cx="11239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55</xdr:row>
      <xdr:rowOff>209550</xdr:rowOff>
    </xdr:from>
    <xdr:to>
      <xdr:col>7</xdr:col>
      <xdr:colOff>1333500</xdr:colOff>
      <xdr:row>55</xdr:row>
      <xdr:rowOff>866775</xdr:rowOff>
    </xdr:to>
    <xdr:pic>
      <xdr:nvPicPr>
        <xdr:cNvPr id="1093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553700" y="45262800"/>
          <a:ext cx="11620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57</xdr:row>
      <xdr:rowOff>171450</xdr:rowOff>
    </xdr:from>
    <xdr:to>
      <xdr:col>7</xdr:col>
      <xdr:colOff>1038225</xdr:colOff>
      <xdr:row>57</xdr:row>
      <xdr:rowOff>1123950</xdr:rowOff>
    </xdr:to>
    <xdr:pic>
      <xdr:nvPicPr>
        <xdr:cNvPr id="1094" name="Picture 63" descr="BIOZACHITA_3D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829925" y="47253525"/>
          <a:ext cx="590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58</xdr:row>
      <xdr:rowOff>85725</xdr:rowOff>
    </xdr:from>
    <xdr:to>
      <xdr:col>7</xdr:col>
      <xdr:colOff>1057275</xdr:colOff>
      <xdr:row>58</xdr:row>
      <xdr:rowOff>1076325</xdr:rowOff>
    </xdr:to>
    <xdr:pic>
      <xdr:nvPicPr>
        <xdr:cNvPr id="1095" name="Picture 72" descr="Жидкость от  Комаров 3д_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763250" y="48434625"/>
          <a:ext cx="6762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59</xdr:row>
      <xdr:rowOff>190500</xdr:rowOff>
    </xdr:from>
    <xdr:to>
      <xdr:col>7</xdr:col>
      <xdr:colOff>1076325</xdr:colOff>
      <xdr:row>59</xdr:row>
      <xdr:rowOff>1209675</xdr:rowOff>
    </xdr:to>
    <xdr:pic>
      <xdr:nvPicPr>
        <xdr:cNvPr id="1096" name="Picture 70" descr="Жидкость 2Х 3д_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801350" y="49806225"/>
          <a:ext cx="6572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60</xdr:row>
      <xdr:rowOff>209550</xdr:rowOff>
    </xdr:from>
    <xdr:to>
      <xdr:col>7</xdr:col>
      <xdr:colOff>990600</xdr:colOff>
      <xdr:row>60</xdr:row>
      <xdr:rowOff>1076325</xdr:rowOff>
    </xdr:to>
    <xdr:pic>
      <xdr:nvPicPr>
        <xdr:cNvPr id="1097" name="Picture 69" descr="Жидкость Универсал 3д_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782300" y="51092100"/>
          <a:ext cx="590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61</xdr:row>
      <xdr:rowOff>342900</xdr:rowOff>
    </xdr:from>
    <xdr:to>
      <xdr:col>7</xdr:col>
      <xdr:colOff>1076325</xdr:colOff>
      <xdr:row>61</xdr:row>
      <xdr:rowOff>933450</xdr:rowOff>
    </xdr:to>
    <xdr:pic>
      <xdr:nvPicPr>
        <xdr:cNvPr id="1098" name="Picture 68" descr="фумик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572750" y="52492275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62</xdr:row>
      <xdr:rowOff>228600</xdr:rowOff>
    </xdr:from>
    <xdr:to>
      <xdr:col>7</xdr:col>
      <xdr:colOff>1438275</xdr:colOff>
      <xdr:row>62</xdr:row>
      <xdr:rowOff>1143000</xdr:rowOff>
    </xdr:to>
    <xdr:pic>
      <xdr:nvPicPr>
        <xdr:cNvPr id="1099" name="Picture 75" descr="IMG_107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467975" y="53644800"/>
          <a:ext cx="1352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63</xdr:row>
      <xdr:rowOff>171450</xdr:rowOff>
    </xdr:from>
    <xdr:to>
      <xdr:col>7</xdr:col>
      <xdr:colOff>1371600</xdr:colOff>
      <xdr:row>63</xdr:row>
      <xdr:rowOff>990600</xdr:rowOff>
    </xdr:to>
    <xdr:pic>
      <xdr:nvPicPr>
        <xdr:cNvPr id="1100" name="Picture 76" descr="IMG_107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506075" y="54854475"/>
          <a:ext cx="12477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14</xdr:col>
      <xdr:colOff>800100</xdr:colOff>
      <xdr:row>6</xdr:row>
      <xdr:rowOff>57150</xdr:rowOff>
    </xdr:to>
    <xdr:pic>
      <xdr:nvPicPr>
        <xdr:cNvPr id="2049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66675</xdr:rowOff>
    </xdr:from>
    <xdr:to>
      <xdr:col>2</xdr:col>
      <xdr:colOff>542925</xdr:colOff>
      <xdr:row>10</xdr:row>
      <xdr:rowOff>219075</xdr:rowOff>
    </xdr:to>
    <xdr:pic>
      <xdr:nvPicPr>
        <xdr:cNvPr id="2050" name="Picture 69" descr="дохс 20лет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71850" y="2590800"/>
          <a:ext cx="4000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</xdr:row>
      <xdr:rowOff>76200</xdr:rowOff>
    </xdr:from>
    <xdr:to>
      <xdr:col>2</xdr:col>
      <xdr:colOff>514350</xdr:colOff>
      <xdr:row>11</xdr:row>
      <xdr:rowOff>238125</xdr:rowOff>
    </xdr:to>
    <xdr:pic>
      <xdr:nvPicPr>
        <xdr:cNvPr id="2051" name="Picture 71" descr="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81375" y="2914650"/>
          <a:ext cx="3619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</xdr:row>
      <xdr:rowOff>28575</xdr:rowOff>
    </xdr:from>
    <xdr:to>
      <xdr:col>2</xdr:col>
      <xdr:colOff>504825</xdr:colOff>
      <xdr:row>14</xdr:row>
      <xdr:rowOff>0</xdr:rowOff>
    </xdr:to>
    <xdr:pic>
      <xdr:nvPicPr>
        <xdr:cNvPr id="2052" name="Picture 75" descr="DOXS -6конт_3д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90900" y="3181350"/>
          <a:ext cx="3429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15</xdr:row>
      <xdr:rowOff>28575</xdr:rowOff>
    </xdr:from>
    <xdr:to>
      <xdr:col>2</xdr:col>
      <xdr:colOff>400050</xdr:colOff>
      <xdr:row>15</xdr:row>
      <xdr:rowOff>285750</xdr:rowOff>
    </xdr:to>
    <xdr:pic>
      <xdr:nvPicPr>
        <xdr:cNvPr id="2053" name="Picture 74" descr="дохлокс 3 D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67100" y="3905250"/>
          <a:ext cx="1619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17</xdr:row>
      <xdr:rowOff>76200</xdr:rowOff>
    </xdr:from>
    <xdr:to>
      <xdr:col>2</xdr:col>
      <xdr:colOff>523875</xdr:colOff>
      <xdr:row>17</xdr:row>
      <xdr:rowOff>285750</xdr:rowOff>
    </xdr:to>
    <xdr:pic>
      <xdr:nvPicPr>
        <xdr:cNvPr id="2054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71850" y="4581525"/>
          <a:ext cx="3810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18</xdr:row>
      <xdr:rowOff>57150</xdr:rowOff>
    </xdr:from>
    <xdr:to>
      <xdr:col>2</xdr:col>
      <xdr:colOff>542925</xdr:colOff>
      <xdr:row>18</xdr:row>
      <xdr:rowOff>247650</xdr:rowOff>
    </xdr:to>
    <xdr:pic>
      <xdr:nvPicPr>
        <xdr:cNvPr id="2055" name="Picture 1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90900" y="4876800"/>
          <a:ext cx="3810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20</xdr:row>
      <xdr:rowOff>47625</xdr:rowOff>
    </xdr:from>
    <xdr:to>
      <xdr:col>2</xdr:col>
      <xdr:colOff>542925</xdr:colOff>
      <xdr:row>20</xdr:row>
      <xdr:rowOff>266700</xdr:rowOff>
    </xdr:to>
    <xdr:pic>
      <xdr:nvPicPr>
        <xdr:cNvPr id="2056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90900" y="5495925"/>
          <a:ext cx="3810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19</xdr:row>
      <xdr:rowOff>19050</xdr:rowOff>
    </xdr:from>
    <xdr:to>
      <xdr:col>2</xdr:col>
      <xdr:colOff>523875</xdr:colOff>
      <xdr:row>19</xdr:row>
      <xdr:rowOff>295275</xdr:rowOff>
    </xdr:to>
    <xdr:pic>
      <xdr:nvPicPr>
        <xdr:cNvPr id="205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90900" y="5153025"/>
          <a:ext cx="3619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</xdr:row>
      <xdr:rowOff>28575</xdr:rowOff>
    </xdr:from>
    <xdr:to>
      <xdr:col>2</xdr:col>
      <xdr:colOff>514350</xdr:colOff>
      <xdr:row>21</xdr:row>
      <xdr:rowOff>285750</xdr:rowOff>
    </xdr:to>
    <xdr:pic>
      <xdr:nvPicPr>
        <xdr:cNvPr id="2058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81375" y="5791200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</xdr:row>
      <xdr:rowOff>57150</xdr:rowOff>
    </xdr:from>
    <xdr:to>
      <xdr:col>2</xdr:col>
      <xdr:colOff>523875</xdr:colOff>
      <xdr:row>22</xdr:row>
      <xdr:rowOff>276225</xdr:rowOff>
    </xdr:to>
    <xdr:pic>
      <xdr:nvPicPr>
        <xdr:cNvPr id="2059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71850" y="6134100"/>
          <a:ext cx="3810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23</xdr:row>
      <xdr:rowOff>47625</xdr:rowOff>
    </xdr:from>
    <xdr:to>
      <xdr:col>2</xdr:col>
      <xdr:colOff>552450</xdr:colOff>
      <xdr:row>23</xdr:row>
      <xdr:rowOff>257175</xdr:rowOff>
    </xdr:to>
    <xdr:pic>
      <xdr:nvPicPr>
        <xdr:cNvPr id="2060" name="Picture 16" descr="УКЛЕЕВОЙ ДОМИКФ - 2018 3d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71850" y="6438900"/>
          <a:ext cx="4095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</xdr:row>
      <xdr:rowOff>47625</xdr:rowOff>
    </xdr:from>
    <xdr:to>
      <xdr:col>2</xdr:col>
      <xdr:colOff>533400</xdr:colOff>
      <xdr:row>24</xdr:row>
      <xdr:rowOff>304800</xdr:rowOff>
    </xdr:to>
    <xdr:pic>
      <xdr:nvPicPr>
        <xdr:cNvPr id="2061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00425" y="6753225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</xdr:row>
      <xdr:rowOff>47625</xdr:rowOff>
    </xdr:from>
    <xdr:to>
      <xdr:col>2</xdr:col>
      <xdr:colOff>542925</xdr:colOff>
      <xdr:row>25</xdr:row>
      <xdr:rowOff>304800</xdr:rowOff>
    </xdr:to>
    <xdr:pic>
      <xdr:nvPicPr>
        <xdr:cNvPr id="2062" name="Picture 66" descr="copy коп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00425" y="7067550"/>
          <a:ext cx="3714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27</xdr:row>
      <xdr:rowOff>38100</xdr:rowOff>
    </xdr:from>
    <xdr:to>
      <xdr:col>2</xdr:col>
      <xdr:colOff>495300</xdr:colOff>
      <xdr:row>28</xdr:row>
      <xdr:rowOff>0</xdr:rowOff>
    </xdr:to>
    <xdr:pic>
      <xdr:nvPicPr>
        <xdr:cNvPr id="2063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400425" y="7553325"/>
          <a:ext cx="3238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</xdr:row>
      <xdr:rowOff>57150</xdr:rowOff>
    </xdr:from>
    <xdr:to>
      <xdr:col>2</xdr:col>
      <xdr:colOff>533400</xdr:colOff>
      <xdr:row>28</xdr:row>
      <xdr:rowOff>266700</xdr:rowOff>
    </xdr:to>
    <xdr:pic>
      <xdr:nvPicPr>
        <xdr:cNvPr id="2064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419475" y="788670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29</xdr:row>
      <xdr:rowOff>38100</xdr:rowOff>
    </xdr:from>
    <xdr:to>
      <xdr:col>2</xdr:col>
      <xdr:colOff>523875</xdr:colOff>
      <xdr:row>29</xdr:row>
      <xdr:rowOff>285750</xdr:rowOff>
    </xdr:to>
    <xdr:pic>
      <xdr:nvPicPr>
        <xdr:cNvPr id="2065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409950" y="8181975"/>
          <a:ext cx="3429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30</xdr:row>
      <xdr:rowOff>19050</xdr:rowOff>
    </xdr:from>
    <xdr:to>
      <xdr:col>2</xdr:col>
      <xdr:colOff>590550</xdr:colOff>
      <xdr:row>30</xdr:row>
      <xdr:rowOff>295275</xdr:rowOff>
    </xdr:to>
    <xdr:pic>
      <xdr:nvPicPr>
        <xdr:cNvPr id="2066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81375" y="8477250"/>
          <a:ext cx="4381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32</xdr:row>
      <xdr:rowOff>9525</xdr:rowOff>
    </xdr:from>
    <xdr:to>
      <xdr:col>2</xdr:col>
      <xdr:colOff>581025</xdr:colOff>
      <xdr:row>32</xdr:row>
      <xdr:rowOff>304800</xdr:rowOff>
    </xdr:to>
    <xdr:pic>
      <xdr:nvPicPr>
        <xdr:cNvPr id="2067" name="Picture 58" descr="АЛЛИГАТОР 200-3д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38525" y="9096375"/>
          <a:ext cx="3714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33</xdr:row>
      <xdr:rowOff>19050</xdr:rowOff>
    </xdr:from>
    <xdr:to>
      <xdr:col>2</xdr:col>
      <xdr:colOff>514350</xdr:colOff>
      <xdr:row>33</xdr:row>
      <xdr:rowOff>285750</xdr:rowOff>
    </xdr:to>
    <xdr:pic>
      <xdr:nvPicPr>
        <xdr:cNvPr id="2068" name="Picture 56" descr="Коробка шприц-паста3д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457575" y="9420225"/>
          <a:ext cx="285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34</xdr:row>
      <xdr:rowOff>28575</xdr:rowOff>
    </xdr:from>
    <xdr:to>
      <xdr:col>2</xdr:col>
      <xdr:colOff>571500</xdr:colOff>
      <xdr:row>34</xdr:row>
      <xdr:rowOff>285750</xdr:rowOff>
    </xdr:to>
    <xdr:pic>
      <xdr:nvPicPr>
        <xdr:cNvPr id="2069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400425" y="9744075"/>
          <a:ext cx="4000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35</xdr:row>
      <xdr:rowOff>38100</xdr:rowOff>
    </xdr:from>
    <xdr:to>
      <xdr:col>2</xdr:col>
      <xdr:colOff>552450</xdr:colOff>
      <xdr:row>35</xdr:row>
      <xdr:rowOff>276225</xdr:rowOff>
    </xdr:to>
    <xdr:pic>
      <xdr:nvPicPr>
        <xdr:cNvPr id="2070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448050" y="10067925"/>
          <a:ext cx="3333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36</xdr:row>
      <xdr:rowOff>28575</xdr:rowOff>
    </xdr:from>
    <xdr:to>
      <xdr:col>2</xdr:col>
      <xdr:colOff>561975</xdr:colOff>
      <xdr:row>36</xdr:row>
      <xdr:rowOff>276225</xdr:rowOff>
    </xdr:to>
    <xdr:pic>
      <xdr:nvPicPr>
        <xdr:cNvPr id="2071" name="Picture 69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57575" y="10372725"/>
          <a:ext cx="3333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37</xdr:row>
      <xdr:rowOff>19050</xdr:rowOff>
    </xdr:from>
    <xdr:to>
      <xdr:col>2</xdr:col>
      <xdr:colOff>561975</xdr:colOff>
      <xdr:row>37</xdr:row>
      <xdr:rowOff>285750</xdr:rowOff>
    </xdr:to>
    <xdr:pic>
      <xdr:nvPicPr>
        <xdr:cNvPr id="2072" name="Picture 70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438525" y="10677525"/>
          <a:ext cx="3524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38</xdr:row>
      <xdr:rowOff>57150</xdr:rowOff>
    </xdr:from>
    <xdr:to>
      <xdr:col>2</xdr:col>
      <xdr:colOff>533400</xdr:colOff>
      <xdr:row>38</xdr:row>
      <xdr:rowOff>295275</xdr:rowOff>
    </xdr:to>
    <xdr:pic>
      <xdr:nvPicPr>
        <xdr:cNvPr id="2073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429000" y="11029950"/>
          <a:ext cx="3333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41</xdr:row>
      <xdr:rowOff>19050</xdr:rowOff>
    </xdr:from>
    <xdr:to>
      <xdr:col>2</xdr:col>
      <xdr:colOff>466725</xdr:colOff>
      <xdr:row>41</xdr:row>
      <xdr:rowOff>295275</xdr:rowOff>
    </xdr:to>
    <xdr:pic>
      <xdr:nvPicPr>
        <xdr:cNvPr id="2074" name="Picture 68" descr="Tigard_FLY_2018 _3d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524250" y="11811000"/>
          <a:ext cx="1714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47</xdr:row>
      <xdr:rowOff>57150</xdr:rowOff>
    </xdr:from>
    <xdr:to>
      <xdr:col>2</xdr:col>
      <xdr:colOff>628650</xdr:colOff>
      <xdr:row>47</xdr:row>
      <xdr:rowOff>361950</xdr:rowOff>
    </xdr:to>
    <xdr:pic>
      <xdr:nvPicPr>
        <xdr:cNvPr id="2075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76600" y="14068425"/>
          <a:ext cx="5810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31</xdr:row>
      <xdr:rowOff>28575</xdr:rowOff>
    </xdr:from>
    <xdr:to>
      <xdr:col>2</xdr:col>
      <xdr:colOff>571500</xdr:colOff>
      <xdr:row>31</xdr:row>
      <xdr:rowOff>295275</xdr:rowOff>
    </xdr:to>
    <xdr:pic>
      <xdr:nvPicPr>
        <xdr:cNvPr id="2076" name="Picture 42" descr="Krisin_DOXS 200g-NEXT-3d front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409950" y="8801100"/>
          <a:ext cx="3905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16</xdr:row>
      <xdr:rowOff>47625</xdr:rowOff>
    </xdr:from>
    <xdr:to>
      <xdr:col>2</xdr:col>
      <xdr:colOff>466725</xdr:colOff>
      <xdr:row>16</xdr:row>
      <xdr:rowOff>295275</xdr:rowOff>
    </xdr:to>
    <xdr:pic>
      <xdr:nvPicPr>
        <xdr:cNvPr id="2077" name="Picture 43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409950" y="4238625"/>
          <a:ext cx="2857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</xdr:row>
      <xdr:rowOff>19050</xdr:rowOff>
    </xdr:from>
    <xdr:to>
      <xdr:col>2</xdr:col>
      <xdr:colOff>466725</xdr:colOff>
      <xdr:row>9</xdr:row>
      <xdr:rowOff>285750</xdr:rowOff>
    </xdr:to>
    <xdr:pic>
      <xdr:nvPicPr>
        <xdr:cNvPr id="2078" name="Picture 73" descr="PicsArt_04-05-0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00425" y="22288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43</xdr:row>
      <xdr:rowOff>19050</xdr:rowOff>
    </xdr:from>
    <xdr:to>
      <xdr:col>2</xdr:col>
      <xdr:colOff>476250</xdr:colOff>
      <xdr:row>43</xdr:row>
      <xdr:rowOff>304800</xdr:rowOff>
    </xdr:to>
    <xdr:pic>
      <xdr:nvPicPr>
        <xdr:cNvPr id="2079" name="Picture 73" descr="PicsArt_04-28-0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419475" y="12439650"/>
          <a:ext cx="2857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42</xdr:row>
      <xdr:rowOff>47625</xdr:rowOff>
    </xdr:from>
    <xdr:to>
      <xdr:col>2</xdr:col>
      <xdr:colOff>542925</xdr:colOff>
      <xdr:row>42</xdr:row>
      <xdr:rowOff>276225</xdr:rowOff>
    </xdr:to>
    <xdr:pic>
      <xdr:nvPicPr>
        <xdr:cNvPr id="2080" name="Picture 45" descr="дохс гель от мух и ос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333750" y="12153900"/>
          <a:ext cx="43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</xdr:row>
      <xdr:rowOff>19050</xdr:rowOff>
    </xdr:from>
    <xdr:to>
      <xdr:col>2</xdr:col>
      <xdr:colOff>542925</xdr:colOff>
      <xdr:row>14</xdr:row>
      <xdr:rowOff>342900</xdr:rowOff>
    </xdr:to>
    <xdr:pic>
      <xdr:nvPicPr>
        <xdr:cNvPr id="2081" name="Picture 46" descr="3d-¦¦TА¦-TБ¦-¦-TП JUMBO-DOHS_LOVUSHKA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81375" y="35337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40</xdr:row>
      <xdr:rowOff>28575</xdr:rowOff>
    </xdr:from>
    <xdr:to>
      <xdr:col>2</xdr:col>
      <xdr:colOff>466725</xdr:colOff>
      <xdr:row>40</xdr:row>
      <xdr:rowOff>257175</xdr:rowOff>
    </xdr:to>
    <xdr:pic>
      <xdr:nvPicPr>
        <xdr:cNvPr id="2082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533775" y="11506200"/>
          <a:ext cx="1619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44</xdr:row>
      <xdr:rowOff>85725</xdr:rowOff>
    </xdr:from>
    <xdr:to>
      <xdr:col>2</xdr:col>
      <xdr:colOff>619125</xdr:colOff>
      <xdr:row>44</xdr:row>
      <xdr:rowOff>390525</xdr:rowOff>
    </xdr:to>
    <xdr:pic>
      <xdr:nvPicPr>
        <xdr:cNvPr id="2083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14700" y="12820650"/>
          <a:ext cx="533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45</xdr:row>
      <xdr:rowOff>76200</xdr:rowOff>
    </xdr:from>
    <xdr:to>
      <xdr:col>2</xdr:col>
      <xdr:colOff>638175</xdr:colOff>
      <xdr:row>45</xdr:row>
      <xdr:rowOff>400050</xdr:rowOff>
    </xdr:to>
    <xdr:pic>
      <xdr:nvPicPr>
        <xdr:cNvPr id="2084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305175" y="13249275"/>
          <a:ext cx="5619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46</xdr:row>
      <xdr:rowOff>47625</xdr:rowOff>
    </xdr:from>
    <xdr:to>
      <xdr:col>2</xdr:col>
      <xdr:colOff>619125</xdr:colOff>
      <xdr:row>46</xdr:row>
      <xdr:rowOff>352425</xdr:rowOff>
    </xdr:to>
    <xdr:pic>
      <xdr:nvPicPr>
        <xdr:cNvPr id="2085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05175" y="13668375"/>
          <a:ext cx="5429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48</xdr:row>
      <xdr:rowOff>28575</xdr:rowOff>
    </xdr:from>
    <xdr:to>
      <xdr:col>2</xdr:col>
      <xdr:colOff>466725</xdr:colOff>
      <xdr:row>48</xdr:row>
      <xdr:rowOff>400050</xdr:rowOff>
    </xdr:to>
    <xdr:pic>
      <xdr:nvPicPr>
        <xdr:cNvPr id="2086" name="Picture 63" descr="BIOZACHITA_3D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467100" y="14468475"/>
          <a:ext cx="228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49</xdr:row>
      <xdr:rowOff>66675</xdr:rowOff>
    </xdr:from>
    <xdr:to>
      <xdr:col>2</xdr:col>
      <xdr:colOff>447675</xdr:colOff>
      <xdr:row>49</xdr:row>
      <xdr:rowOff>361950</xdr:rowOff>
    </xdr:to>
    <xdr:pic>
      <xdr:nvPicPr>
        <xdr:cNvPr id="2087" name="Picture 72" descr="Жидкость от  Комаров 3д_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476625" y="14982825"/>
          <a:ext cx="2000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50</xdr:row>
      <xdr:rowOff>66675</xdr:rowOff>
    </xdr:from>
    <xdr:to>
      <xdr:col>2</xdr:col>
      <xdr:colOff>457200</xdr:colOff>
      <xdr:row>50</xdr:row>
      <xdr:rowOff>371475</xdr:rowOff>
    </xdr:to>
    <xdr:pic>
      <xdr:nvPicPr>
        <xdr:cNvPr id="2088" name="Picture 70" descr="Жидкость 2Х 3д_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467100" y="15411450"/>
          <a:ext cx="2190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51</xdr:row>
      <xdr:rowOff>76200</xdr:rowOff>
    </xdr:from>
    <xdr:to>
      <xdr:col>2</xdr:col>
      <xdr:colOff>447675</xdr:colOff>
      <xdr:row>51</xdr:row>
      <xdr:rowOff>409575</xdr:rowOff>
    </xdr:to>
    <xdr:pic>
      <xdr:nvPicPr>
        <xdr:cNvPr id="2089" name="Picture 69" descr="Жидкость Универсал 3д_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448050" y="15849600"/>
          <a:ext cx="2286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52</xdr:row>
      <xdr:rowOff>104775</xdr:rowOff>
    </xdr:from>
    <xdr:to>
      <xdr:col>2</xdr:col>
      <xdr:colOff>561975</xdr:colOff>
      <xdr:row>52</xdr:row>
      <xdr:rowOff>409575</xdr:rowOff>
    </xdr:to>
    <xdr:pic>
      <xdr:nvPicPr>
        <xdr:cNvPr id="2090" name="Picture 68" descr="фумик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333750" y="1630680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53</xdr:row>
      <xdr:rowOff>19050</xdr:rowOff>
    </xdr:from>
    <xdr:to>
      <xdr:col>2</xdr:col>
      <xdr:colOff>628650</xdr:colOff>
      <xdr:row>53</xdr:row>
      <xdr:rowOff>400050</xdr:rowOff>
    </xdr:to>
    <xdr:pic>
      <xdr:nvPicPr>
        <xdr:cNvPr id="2091" name="Picture 75" descr="IMG_107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286125" y="16697325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54</xdr:row>
      <xdr:rowOff>47625</xdr:rowOff>
    </xdr:from>
    <xdr:to>
      <xdr:col>2</xdr:col>
      <xdr:colOff>628650</xdr:colOff>
      <xdr:row>54</xdr:row>
      <xdr:rowOff>400050</xdr:rowOff>
    </xdr:to>
    <xdr:pic>
      <xdr:nvPicPr>
        <xdr:cNvPr id="2092" name="Picture 76" descr="IMG_107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324225" y="17154525"/>
          <a:ext cx="5334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7"/>
  <sheetViews>
    <sheetView showGridLines="0" tabSelected="1" view="pageBreakPreview" topLeftCell="A2" zoomScale="45" zoomScaleNormal="40" zoomScaleSheetLayoutView="40" zoomScalePageLayoutView="50" workbookViewId="0">
      <selection activeCell="O2" sqref="O2:R2"/>
    </sheetView>
  </sheetViews>
  <sheetFormatPr defaultRowHeight="30" outlineLevelRow="1"/>
  <cols>
    <col min="1" max="1" width="9.28515625" style="1" customWidth="1"/>
    <col min="2" max="2" width="23" style="1" customWidth="1"/>
    <col min="3" max="3" width="33.5703125" style="1" customWidth="1"/>
    <col min="4" max="4" width="17.85546875" style="1" customWidth="1"/>
    <col min="5" max="5" width="43.28515625" style="4" customWidth="1"/>
    <col min="6" max="6" width="15" style="1" customWidth="1"/>
    <col min="7" max="7" width="13.7109375" style="1" customWidth="1"/>
    <col min="8" max="8" width="22.5703125" style="1" customWidth="1"/>
    <col min="9" max="9" width="22.28515625" style="1" customWidth="1"/>
    <col min="10" max="10" width="20.140625" style="3" customWidth="1"/>
    <col min="11" max="11" width="38" style="57" customWidth="1"/>
    <col min="12" max="13" width="0.140625" style="1" hidden="1" customWidth="1"/>
    <col min="14" max="14" width="1.5703125" style="39" customWidth="1"/>
    <col min="15" max="17" width="9.140625" style="1"/>
    <col min="18" max="18" width="7.5703125" style="36" customWidth="1"/>
    <col min="19" max="19" width="2.42578125" style="34" hidden="1" customWidth="1"/>
    <col min="20" max="20" width="1.7109375" style="37" customWidth="1"/>
    <col min="21" max="27" width="9.140625" style="1"/>
    <col min="28" max="28" width="15.140625" style="1" customWidth="1"/>
    <col min="29" max="16384" width="9.140625" style="1"/>
  </cols>
  <sheetData>
    <row r="1" spans="1:28" ht="30.75" hidden="1" thickBot="1">
      <c r="A1" s="61"/>
      <c r="B1" s="62"/>
      <c r="C1" s="62"/>
      <c r="D1" s="62"/>
      <c r="E1" s="63"/>
      <c r="F1" s="62"/>
      <c r="G1" s="62"/>
      <c r="H1" s="62"/>
      <c r="I1" s="62"/>
      <c r="J1" s="64"/>
      <c r="K1" s="221"/>
      <c r="L1" s="62"/>
      <c r="M1" s="62"/>
      <c r="N1" s="218"/>
      <c r="O1" s="62"/>
      <c r="P1" s="62"/>
      <c r="Q1" s="62"/>
      <c r="R1" s="253"/>
    </row>
    <row r="2" spans="1:28" ht="128.25" customHeight="1" thickTop="1" thickBot="1">
      <c r="A2" s="369"/>
      <c r="B2" s="370"/>
      <c r="C2" s="370"/>
      <c r="D2" s="370"/>
      <c r="E2" s="370"/>
      <c r="F2" s="370"/>
      <c r="G2" s="370"/>
      <c r="H2" s="370"/>
      <c r="I2" s="370"/>
      <c r="J2" s="370"/>
      <c r="K2" s="222"/>
      <c r="L2" s="38"/>
      <c r="M2" s="38"/>
      <c r="N2" s="252"/>
      <c r="O2" s="371" t="s">
        <v>193</v>
      </c>
      <c r="P2" s="372"/>
      <c r="Q2" s="372"/>
      <c r="R2" s="373"/>
      <c r="U2" s="360" t="s">
        <v>44</v>
      </c>
      <c r="V2" s="360"/>
      <c r="W2" s="360"/>
      <c r="X2" s="360"/>
      <c r="Y2" s="365">
        <f>1*K66</f>
        <v>0</v>
      </c>
      <c r="Z2" s="366"/>
      <c r="AA2" s="366"/>
      <c r="AB2" s="366"/>
    </row>
    <row r="3" spans="1:28" ht="12" customHeight="1" thickBot="1">
      <c r="A3" s="382"/>
      <c r="B3" s="383"/>
      <c r="C3" s="383"/>
      <c r="D3" s="383"/>
      <c r="E3" s="383"/>
      <c r="F3" s="383"/>
      <c r="G3" s="383"/>
      <c r="H3" s="383"/>
      <c r="I3" s="383"/>
      <c r="J3" s="383"/>
      <c r="K3" s="223"/>
      <c r="L3" s="37"/>
      <c r="M3" s="37"/>
      <c r="N3" s="247"/>
      <c r="O3" s="363"/>
      <c r="P3" s="364"/>
      <c r="Q3" s="364"/>
      <c r="R3" s="364"/>
      <c r="T3" s="53"/>
      <c r="U3" s="360" t="s">
        <v>45</v>
      </c>
      <c r="V3" s="360"/>
      <c r="W3" s="360"/>
      <c r="X3" s="360"/>
      <c r="Y3" s="377">
        <f ca="1">1*'Обьем Вес '!O61</f>
        <v>0</v>
      </c>
      <c r="Z3" s="377"/>
      <c r="AA3" s="377"/>
      <c r="AB3" s="377"/>
    </row>
    <row r="4" spans="1:28" ht="18.75" customHeight="1" thickBot="1">
      <c r="A4" s="382"/>
      <c r="B4" s="383"/>
      <c r="C4" s="383"/>
      <c r="D4" s="383"/>
      <c r="E4" s="383"/>
      <c r="F4" s="383"/>
      <c r="G4" s="383"/>
      <c r="H4" s="383"/>
      <c r="I4" s="383"/>
      <c r="J4" s="383"/>
      <c r="K4" s="223"/>
      <c r="L4" s="37"/>
      <c r="M4" s="37"/>
      <c r="N4" s="248"/>
      <c r="O4" s="364"/>
      <c r="P4" s="364"/>
      <c r="Q4" s="364"/>
      <c r="R4" s="364"/>
      <c r="T4" s="53"/>
      <c r="U4" s="360"/>
      <c r="V4" s="360"/>
      <c r="W4" s="360"/>
      <c r="X4" s="360"/>
      <c r="Y4" s="377"/>
      <c r="Z4" s="377"/>
      <c r="AA4" s="377"/>
      <c r="AB4" s="377"/>
    </row>
    <row r="5" spans="1:28" ht="12" hidden="1" customHeight="1">
      <c r="A5" s="382"/>
      <c r="B5" s="383"/>
      <c r="C5" s="383"/>
      <c r="D5" s="383"/>
      <c r="E5" s="383"/>
      <c r="F5" s="383"/>
      <c r="G5" s="383"/>
      <c r="H5" s="383"/>
      <c r="I5" s="383"/>
      <c r="J5" s="383"/>
      <c r="K5" s="223"/>
      <c r="L5" s="37"/>
      <c r="M5" s="37"/>
      <c r="N5" s="219"/>
      <c r="O5" s="249"/>
      <c r="P5" s="80"/>
      <c r="Q5" s="80"/>
      <c r="R5" s="250"/>
      <c r="T5" s="53"/>
      <c r="U5" s="360"/>
      <c r="V5" s="360"/>
      <c r="W5" s="360"/>
      <c r="X5" s="360"/>
      <c r="Y5" s="377"/>
      <c r="Z5" s="377"/>
      <c r="AA5" s="377"/>
      <c r="AB5" s="377"/>
    </row>
    <row r="6" spans="1:28" ht="6" hidden="1" customHeight="1">
      <c r="A6" s="382"/>
      <c r="B6" s="383"/>
      <c r="C6" s="383"/>
      <c r="D6" s="383"/>
      <c r="E6" s="383"/>
      <c r="F6" s="383"/>
      <c r="G6" s="383"/>
      <c r="H6" s="383"/>
      <c r="I6" s="383"/>
      <c r="J6" s="383"/>
      <c r="K6" s="223"/>
      <c r="L6" s="37"/>
      <c r="M6" s="37"/>
      <c r="N6" s="219"/>
      <c r="O6" s="249"/>
      <c r="P6" s="80"/>
      <c r="Q6" s="80"/>
      <c r="R6" s="250"/>
      <c r="T6" s="53"/>
      <c r="U6" s="360"/>
      <c r="V6" s="360"/>
      <c r="W6" s="360"/>
      <c r="X6" s="360"/>
      <c r="Y6" s="377"/>
      <c r="Z6" s="377"/>
      <c r="AA6" s="377"/>
      <c r="AB6" s="377"/>
    </row>
    <row r="7" spans="1:28" ht="12" customHeight="1" thickBot="1">
      <c r="A7" s="224"/>
      <c r="B7" s="225"/>
      <c r="C7" s="225"/>
      <c r="D7" s="225"/>
      <c r="E7" s="225"/>
      <c r="F7" s="225"/>
      <c r="G7" s="225"/>
      <c r="H7" s="225"/>
      <c r="I7" s="225"/>
      <c r="J7" s="226"/>
      <c r="K7" s="223"/>
      <c r="L7" s="37"/>
      <c r="M7" s="37"/>
      <c r="N7" s="245"/>
      <c r="O7" s="378"/>
      <c r="P7" s="378"/>
      <c r="Q7" s="378"/>
      <c r="R7" s="378"/>
      <c r="T7" s="53"/>
      <c r="U7" s="360"/>
      <c r="V7" s="360"/>
      <c r="W7" s="360"/>
      <c r="X7" s="360"/>
      <c r="Y7" s="377"/>
      <c r="Z7" s="377"/>
      <c r="AA7" s="377"/>
      <c r="AB7" s="377"/>
    </row>
    <row r="8" spans="1:28" ht="12" customHeight="1" thickBot="1">
      <c r="A8" s="386" t="s">
        <v>23</v>
      </c>
      <c r="B8" s="387"/>
      <c r="C8" s="387"/>
      <c r="D8" s="387"/>
      <c r="E8" s="387"/>
      <c r="F8" s="387"/>
      <c r="G8" s="387"/>
      <c r="H8" s="387"/>
      <c r="I8" s="387"/>
      <c r="J8" s="387"/>
      <c r="K8" s="388"/>
      <c r="L8" s="37"/>
      <c r="M8" s="37"/>
      <c r="N8" s="246"/>
      <c r="O8" s="378"/>
      <c r="P8" s="378"/>
      <c r="Q8" s="378"/>
      <c r="R8" s="378"/>
      <c r="T8" s="53"/>
      <c r="U8" s="360"/>
      <c r="V8" s="360"/>
      <c r="W8" s="360"/>
      <c r="X8" s="360"/>
      <c r="Y8" s="377"/>
      <c r="Z8" s="377"/>
      <c r="AA8" s="377"/>
      <c r="AB8" s="377"/>
    </row>
    <row r="9" spans="1:28" ht="12" customHeight="1" thickBot="1">
      <c r="A9" s="389"/>
      <c r="B9" s="387"/>
      <c r="C9" s="387"/>
      <c r="D9" s="387"/>
      <c r="E9" s="387"/>
      <c r="F9" s="387"/>
      <c r="G9" s="387"/>
      <c r="H9" s="387"/>
      <c r="I9" s="387"/>
      <c r="J9" s="387"/>
      <c r="K9" s="388"/>
      <c r="L9" s="37"/>
      <c r="M9" s="37"/>
      <c r="N9" s="246"/>
      <c r="O9" s="378"/>
      <c r="P9" s="378"/>
      <c r="Q9" s="378"/>
      <c r="R9" s="378"/>
      <c r="T9" s="53"/>
      <c r="U9" s="360"/>
      <c r="V9" s="360"/>
      <c r="W9" s="360"/>
      <c r="X9" s="360"/>
      <c r="Y9" s="377"/>
      <c r="Z9" s="377"/>
      <c r="AA9" s="377"/>
      <c r="AB9" s="377"/>
    </row>
    <row r="10" spans="1:28" ht="5.25" customHeight="1" thickBot="1">
      <c r="A10" s="389"/>
      <c r="B10" s="387"/>
      <c r="C10" s="387"/>
      <c r="D10" s="387"/>
      <c r="E10" s="387"/>
      <c r="F10" s="387"/>
      <c r="G10" s="387"/>
      <c r="H10" s="387"/>
      <c r="I10" s="387"/>
      <c r="J10" s="387"/>
      <c r="K10" s="388"/>
      <c r="L10" s="37"/>
      <c r="M10" s="37"/>
      <c r="N10" s="246"/>
      <c r="O10" s="378"/>
      <c r="P10" s="378"/>
      <c r="Q10" s="378"/>
      <c r="R10" s="378"/>
      <c r="T10" s="53"/>
      <c r="U10" s="360"/>
      <c r="V10" s="360"/>
      <c r="W10" s="360"/>
      <c r="X10" s="360"/>
      <c r="Y10" s="377"/>
      <c r="Z10" s="377"/>
      <c r="AA10" s="377"/>
      <c r="AB10" s="377"/>
    </row>
    <row r="11" spans="1:28" ht="35.25" customHeight="1" thickBot="1">
      <c r="A11" s="389"/>
      <c r="B11" s="387"/>
      <c r="C11" s="387"/>
      <c r="D11" s="387"/>
      <c r="E11" s="387"/>
      <c r="F11" s="387"/>
      <c r="G11" s="387"/>
      <c r="H11" s="387"/>
      <c r="I11" s="387"/>
      <c r="J11" s="387"/>
      <c r="K11" s="388"/>
      <c r="L11" s="37"/>
      <c r="M11" s="37"/>
      <c r="N11" s="246"/>
      <c r="O11" s="378"/>
      <c r="P11" s="378"/>
      <c r="Q11" s="378"/>
      <c r="R11" s="378"/>
      <c r="T11" s="53"/>
      <c r="U11" s="360"/>
      <c r="V11" s="360"/>
      <c r="W11" s="360"/>
      <c r="X11" s="360"/>
      <c r="Y11" s="377"/>
      <c r="Z11" s="377"/>
      <c r="AA11" s="377"/>
      <c r="AB11" s="377"/>
    </row>
    <row r="12" spans="1:28" ht="28.5" customHeight="1" thickBot="1">
      <c r="A12" s="389"/>
      <c r="B12" s="387"/>
      <c r="C12" s="387"/>
      <c r="D12" s="387"/>
      <c r="E12" s="387"/>
      <c r="F12" s="387"/>
      <c r="G12" s="387"/>
      <c r="H12" s="387"/>
      <c r="I12" s="387"/>
      <c r="J12" s="387"/>
      <c r="K12" s="388"/>
      <c r="L12" s="37"/>
      <c r="M12" s="37"/>
      <c r="N12" s="247"/>
      <c r="O12" s="59"/>
      <c r="P12" s="59"/>
      <c r="Q12" s="59"/>
      <c r="R12" s="59"/>
      <c r="T12" s="53"/>
      <c r="U12" s="360"/>
      <c r="V12" s="360"/>
      <c r="W12" s="360"/>
      <c r="X12" s="360"/>
      <c r="Y12" s="377"/>
      <c r="Z12" s="377"/>
      <c r="AA12" s="377"/>
      <c r="AB12" s="377"/>
    </row>
    <row r="13" spans="1:28" ht="73.5" customHeight="1" thickBot="1">
      <c r="A13" s="389"/>
      <c r="B13" s="387"/>
      <c r="C13" s="387"/>
      <c r="D13" s="387"/>
      <c r="E13" s="387"/>
      <c r="F13" s="387"/>
      <c r="G13" s="387"/>
      <c r="H13" s="387"/>
      <c r="I13" s="387"/>
      <c r="J13" s="387"/>
      <c r="K13" s="388"/>
      <c r="L13" s="37"/>
      <c r="M13" s="37"/>
      <c r="N13" s="248"/>
      <c r="O13" s="251"/>
      <c r="P13" s="80"/>
      <c r="Q13" s="80"/>
      <c r="R13" s="80"/>
      <c r="T13" s="53"/>
      <c r="U13" s="360" t="s">
        <v>46</v>
      </c>
      <c r="V13" s="360"/>
      <c r="W13" s="360"/>
      <c r="X13" s="360"/>
      <c r="Y13" s="377">
        <f ca="1">1*'Обьем Вес '!N61</f>
        <v>0</v>
      </c>
      <c r="Z13" s="377"/>
      <c r="AA13" s="377"/>
      <c r="AB13" s="377"/>
    </row>
    <row r="14" spans="1:28" ht="69" customHeight="1" thickBot="1">
      <c r="A14" s="374" t="s">
        <v>93</v>
      </c>
      <c r="B14" s="375"/>
      <c r="C14" s="375"/>
      <c r="D14" s="375"/>
      <c r="E14" s="375"/>
      <c r="F14" s="375"/>
      <c r="G14" s="375"/>
      <c r="H14" s="376"/>
      <c r="I14" s="227"/>
      <c r="J14" s="367" t="s">
        <v>56</v>
      </c>
      <c r="K14" s="228" t="s">
        <v>7</v>
      </c>
      <c r="L14" s="37"/>
      <c r="M14" s="37"/>
      <c r="N14" s="220"/>
      <c r="O14" s="379"/>
      <c r="P14" s="380"/>
      <c r="Q14" s="380"/>
      <c r="R14" s="380"/>
      <c r="U14" s="360"/>
      <c r="V14" s="360"/>
      <c r="W14" s="360"/>
      <c r="X14" s="360"/>
      <c r="Y14" s="377"/>
      <c r="Z14" s="377"/>
      <c r="AA14" s="377"/>
      <c r="AB14" s="377"/>
    </row>
    <row r="15" spans="1:28" ht="78.75" customHeight="1" thickBot="1">
      <c r="A15" s="229" t="s">
        <v>0</v>
      </c>
      <c r="B15" s="230" t="s">
        <v>12</v>
      </c>
      <c r="C15" s="231" t="s">
        <v>4</v>
      </c>
      <c r="D15" s="231" t="s">
        <v>145</v>
      </c>
      <c r="E15" s="231" t="s">
        <v>80</v>
      </c>
      <c r="F15" s="231" t="s">
        <v>3</v>
      </c>
      <c r="G15" s="231" t="s">
        <v>147</v>
      </c>
      <c r="H15" s="231" t="s">
        <v>150</v>
      </c>
      <c r="I15" s="232" t="s">
        <v>151</v>
      </c>
      <c r="J15" s="368"/>
      <c r="K15" s="233" t="s">
        <v>194</v>
      </c>
      <c r="L15" s="37"/>
      <c r="M15" s="37"/>
      <c r="N15" s="80"/>
      <c r="O15" s="381"/>
      <c r="P15" s="381"/>
      <c r="Q15" s="381"/>
      <c r="R15" s="381"/>
      <c r="U15" s="360" t="s">
        <v>47</v>
      </c>
      <c r="V15" s="360"/>
      <c r="W15" s="360"/>
      <c r="X15" s="360"/>
      <c r="Y15" s="345">
        <f ca="1">1*'Обьем Вес '!D58</f>
        <v>0</v>
      </c>
      <c r="Z15" s="345"/>
      <c r="AA15" s="345"/>
      <c r="AB15" s="345"/>
    </row>
    <row r="16" spans="1:28" ht="74.25" customHeight="1" thickBot="1">
      <c r="A16" s="390" t="s">
        <v>186</v>
      </c>
      <c r="B16" s="391"/>
      <c r="C16" s="391"/>
      <c r="D16" s="391"/>
      <c r="E16" s="391"/>
      <c r="F16" s="391"/>
      <c r="G16" s="391"/>
      <c r="H16" s="391"/>
      <c r="I16" s="391"/>
      <c r="J16" s="391"/>
      <c r="K16" s="270"/>
      <c r="L16" s="37"/>
      <c r="M16" s="37"/>
      <c r="N16" s="80"/>
      <c r="O16" s="361"/>
      <c r="P16" s="362"/>
      <c r="Q16" s="362"/>
      <c r="R16" s="362"/>
      <c r="U16" s="360"/>
      <c r="V16" s="360"/>
      <c r="W16" s="360"/>
      <c r="X16" s="360"/>
      <c r="Y16" s="345"/>
      <c r="Z16" s="345"/>
      <c r="AA16" s="345"/>
      <c r="AB16" s="345"/>
    </row>
    <row r="17" spans="1:28" ht="93" customHeight="1" thickBot="1">
      <c r="A17" s="243">
        <v>1</v>
      </c>
      <c r="B17" s="201">
        <v>4627163700125</v>
      </c>
      <c r="C17" s="198" t="s">
        <v>176</v>
      </c>
      <c r="D17" s="32" t="s">
        <v>170</v>
      </c>
      <c r="E17" s="79" t="s">
        <v>177</v>
      </c>
      <c r="F17" s="213" t="s">
        <v>1</v>
      </c>
      <c r="G17" s="213">
        <v>50</v>
      </c>
      <c r="H17" s="29"/>
      <c r="I17" s="168">
        <v>60</v>
      </c>
      <c r="J17" s="177"/>
      <c r="K17" s="183">
        <f>G17*I17*J17</f>
        <v>0</v>
      </c>
      <c r="L17" s="37"/>
      <c r="M17" s="37"/>
      <c r="N17" s="80"/>
      <c r="O17" s="298"/>
      <c r="P17" s="299"/>
      <c r="Q17" s="299"/>
      <c r="R17" s="299"/>
      <c r="U17" s="354"/>
      <c r="V17" s="355"/>
      <c r="W17" s="355"/>
      <c r="X17" s="355"/>
      <c r="Y17" s="355"/>
      <c r="Z17" s="355"/>
      <c r="AA17" s="355"/>
      <c r="AB17" s="356"/>
    </row>
    <row r="18" spans="1:28" ht="93" customHeight="1">
      <c r="A18" s="211">
        <v>2</v>
      </c>
      <c r="B18" s="201">
        <v>4620769131508</v>
      </c>
      <c r="C18" s="198" t="s">
        <v>153</v>
      </c>
      <c r="D18" s="199" t="s">
        <v>127</v>
      </c>
      <c r="E18" s="79" t="s">
        <v>128</v>
      </c>
      <c r="F18" s="213" t="s">
        <v>1</v>
      </c>
      <c r="G18" s="213">
        <v>48</v>
      </c>
      <c r="H18" s="29"/>
      <c r="I18" s="168">
        <v>25</v>
      </c>
      <c r="J18" s="177"/>
      <c r="K18" s="183">
        <f>G18*I18*J18</f>
        <v>0</v>
      </c>
      <c r="L18" s="37"/>
      <c r="M18" s="37"/>
      <c r="N18" s="80"/>
      <c r="O18" s="298"/>
      <c r="P18" s="299"/>
      <c r="Q18" s="299"/>
      <c r="R18" s="299"/>
      <c r="U18" s="349"/>
      <c r="V18" s="350"/>
      <c r="W18" s="350"/>
      <c r="X18" s="350"/>
      <c r="Y18" s="351"/>
      <c r="Z18" s="351"/>
      <c r="AA18" s="351"/>
      <c r="AB18" s="352"/>
    </row>
    <row r="19" spans="1:28" ht="93" customHeight="1">
      <c r="A19" s="210">
        <v>3</v>
      </c>
      <c r="B19" s="202">
        <v>4620769131546</v>
      </c>
      <c r="C19" s="196" t="s">
        <v>154</v>
      </c>
      <c r="D19" s="197" t="s">
        <v>127</v>
      </c>
      <c r="E19" s="71" t="s">
        <v>129</v>
      </c>
      <c r="F19" s="215" t="s">
        <v>1</v>
      </c>
      <c r="G19" s="215">
        <v>48</v>
      </c>
      <c r="H19" s="78"/>
      <c r="I19" s="169">
        <v>25</v>
      </c>
      <c r="J19" s="178"/>
      <c r="K19" s="184">
        <f>J19*I19*G19</f>
        <v>0</v>
      </c>
      <c r="L19" s="37"/>
      <c r="M19" s="37"/>
      <c r="N19" s="80"/>
      <c r="O19" s="58"/>
      <c r="P19" s="77"/>
      <c r="Q19" s="77"/>
      <c r="R19" s="77"/>
      <c r="U19" s="349"/>
      <c r="V19" s="350"/>
      <c r="W19" s="350"/>
      <c r="X19" s="350"/>
      <c r="Y19" s="351"/>
      <c r="Z19" s="351"/>
      <c r="AA19" s="351"/>
      <c r="AB19" s="352"/>
    </row>
    <row r="20" spans="1:28" ht="69.95" hidden="1" customHeight="1" outlineLevel="1">
      <c r="A20" s="254"/>
      <c r="B20" s="262">
        <v>4620769131072</v>
      </c>
      <c r="C20" s="261" t="s">
        <v>155</v>
      </c>
      <c r="D20" s="255" t="s">
        <v>127</v>
      </c>
      <c r="E20" s="263" t="s">
        <v>130</v>
      </c>
      <c r="F20" s="256" t="s">
        <v>1</v>
      </c>
      <c r="G20" s="256">
        <v>48</v>
      </c>
      <c r="H20" s="257"/>
      <c r="I20" s="258"/>
      <c r="J20" s="259"/>
      <c r="K20" s="260">
        <f>G20*I20*J20</f>
        <v>0</v>
      </c>
      <c r="L20" s="37"/>
      <c r="M20" s="37"/>
      <c r="N20" s="80"/>
      <c r="O20" s="298"/>
      <c r="P20" s="299"/>
      <c r="Q20" s="299"/>
      <c r="R20" s="299"/>
      <c r="U20" s="353"/>
      <c r="V20" s="351"/>
      <c r="W20" s="351"/>
      <c r="X20" s="351"/>
      <c r="Y20" s="351"/>
      <c r="Z20" s="351"/>
      <c r="AA20" s="351"/>
      <c r="AB20" s="352"/>
    </row>
    <row r="21" spans="1:28" ht="79.5" customHeight="1" collapsed="1" thickBot="1">
      <c r="A21" s="206">
        <v>4</v>
      </c>
      <c r="B21" s="203">
        <v>4620769131539</v>
      </c>
      <c r="C21" s="200" t="s">
        <v>156</v>
      </c>
      <c r="D21" s="197" t="s">
        <v>127</v>
      </c>
      <c r="E21" s="75" t="s">
        <v>131</v>
      </c>
      <c r="F21" s="217" t="s">
        <v>64</v>
      </c>
      <c r="G21" s="217">
        <v>24</v>
      </c>
      <c r="H21" s="33"/>
      <c r="I21" s="169">
        <v>65</v>
      </c>
      <c r="J21" s="180"/>
      <c r="K21" s="186">
        <f>G21*I21*J21</f>
        <v>0</v>
      </c>
      <c r="L21" s="37"/>
      <c r="M21" s="37"/>
      <c r="N21" s="80"/>
      <c r="O21" s="298"/>
      <c r="P21" s="299"/>
      <c r="Q21" s="299"/>
      <c r="R21" s="299"/>
      <c r="U21" s="341" t="s">
        <v>175</v>
      </c>
      <c r="V21" s="342"/>
      <c r="W21" s="342"/>
      <c r="X21" s="342"/>
      <c r="Y21" s="342"/>
      <c r="Z21" s="342"/>
      <c r="AA21" s="342"/>
      <c r="AB21" s="343"/>
    </row>
    <row r="22" spans="1:28" ht="79.5" customHeight="1" thickBot="1">
      <c r="A22" s="207">
        <v>5</v>
      </c>
      <c r="B22" s="203">
        <v>4620769131607</v>
      </c>
      <c r="C22" s="200" t="s">
        <v>189</v>
      </c>
      <c r="D22" s="197" t="s">
        <v>127</v>
      </c>
      <c r="E22" s="285" t="s">
        <v>190</v>
      </c>
      <c r="F22" s="217" t="s">
        <v>191</v>
      </c>
      <c r="G22" s="217">
        <v>20</v>
      </c>
      <c r="H22" s="33"/>
      <c r="I22" s="286">
        <v>250</v>
      </c>
      <c r="J22" s="180"/>
      <c r="K22" s="186">
        <f>G22*I22*J22</f>
        <v>0</v>
      </c>
      <c r="L22" s="37"/>
      <c r="M22" s="37"/>
      <c r="N22" s="80"/>
      <c r="O22" s="58"/>
      <c r="P22" s="77"/>
      <c r="Q22" s="77"/>
      <c r="R22" s="77"/>
      <c r="U22" s="282"/>
      <c r="V22" s="283"/>
      <c r="W22" s="283"/>
      <c r="X22" s="283"/>
      <c r="Y22" s="283"/>
      <c r="Z22" s="283"/>
      <c r="AA22" s="283"/>
      <c r="AB22" s="284"/>
    </row>
    <row r="23" spans="1:28" ht="93" customHeight="1" thickBot="1">
      <c r="A23" s="207">
        <v>6</v>
      </c>
      <c r="B23" s="203">
        <v>4620769131201</v>
      </c>
      <c r="C23" s="200" t="s">
        <v>157</v>
      </c>
      <c r="D23" s="197" t="s">
        <v>127</v>
      </c>
      <c r="E23" s="75" t="s">
        <v>160</v>
      </c>
      <c r="F23" s="217" t="s">
        <v>65</v>
      </c>
      <c r="G23" s="217">
        <v>40</v>
      </c>
      <c r="H23" s="33"/>
      <c r="I23" s="170">
        <v>50</v>
      </c>
      <c r="J23" s="180"/>
      <c r="K23" s="186">
        <f>J23*I23*G23</f>
        <v>0</v>
      </c>
      <c r="L23" s="37"/>
      <c r="M23" s="37"/>
      <c r="N23" s="80"/>
      <c r="O23" s="298"/>
      <c r="P23" s="299"/>
      <c r="Q23" s="299"/>
      <c r="R23" s="299"/>
      <c r="U23" s="346" t="s">
        <v>188</v>
      </c>
      <c r="V23" s="347"/>
      <c r="W23" s="347"/>
      <c r="X23" s="347"/>
      <c r="Y23" s="347"/>
      <c r="Z23" s="347"/>
      <c r="AA23" s="347"/>
      <c r="AB23" s="348"/>
    </row>
    <row r="24" spans="1:28" ht="87.75" customHeight="1" thickBot="1">
      <c r="A24" s="207">
        <v>7</v>
      </c>
      <c r="B24" s="203">
        <v>4627163700118</v>
      </c>
      <c r="C24" s="200" t="s">
        <v>166</v>
      </c>
      <c r="D24" s="239" t="s">
        <v>173</v>
      </c>
      <c r="E24" s="60" t="s">
        <v>167</v>
      </c>
      <c r="F24" s="217" t="s">
        <v>162</v>
      </c>
      <c r="G24" s="217">
        <v>100</v>
      </c>
      <c r="H24" s="217"/>
      <c r="I24" s="170">
        <v>40</v>
      </c>
      <c r="J24" s="180"/>
      <c r="K24" s="186">
        <f>J24*I24*G24</f>
        <v>0</v>
      </c>
      <c r="L24" s="37"/>
      <c r="M24" s="37"/>
      <c r="N24" s="80"/>
      <c r="O24" s="384"/>
      <c r="P24" s="385"/>
      <c r="Q24" s="385"/>
      <c r="R24" s="385"/>
      <c r="U24" s="357"/>
      <c r="V24" s="358"/>
      <c r="W24" s="358"/>
      <c r="X24" s="358"/>
      <c r="Y24" s="358"/>
      <c r="Z24" s="358"/>
      <c r="AA24" s="358"/>
      <c r="AB24" s="359"/>
    </row>
    <row r="25" spans="1:28" ht="69.95" customHeight="1" thickBot="1">
      <c r="A25" s="207">
        <v>8</v>
      </c>
      <c r="B25" s="204">
        <v>4620769130747</v>
      </c>
      <c r="C25" s="68" t="s">
        <v>133</v>
      </c>
      <c r="D25" s="200" t="s">
        <v>127</v>
      </c>
      <c r="E25" s="71" t="s">
        <v>132</v>
      </c>
      <c r="F25" s="216" t="s">
        <v>1</v>
      </c>
      <c r="G25" s="216">
        <v>48</v>
      </c>
      <c r="H25" s="2"/>
      <c r="I25" s="171">
        <v>28</v>
      </c>
      <c r="J25" s="179"/>
      <c r="K25" s="185">
        <f>G25*I25*J25</f>
        <v>0</v>
      </c>
      <c r="L25" s="37"/>
      <c r="M25" s="37"/>
      <c r="N25" s="80"/>
      <c r="O25" s="298"/>
      <c r="P25" s="299"/>
      <c r="Q25" s="299"/>
      <c r="R25" s="299"/>
      <c r="U25" s="330"/>
      <c r="V25" s="331"/>
      <c r="W25" s="331"/>
      <c r="X25" s="331"/>
      <c r="Y25" s="331"/>
      <c r="Z25" s="331"/>
      <c r="AA25" s="331"/>
      <c r="AB25" s="332"/>
    </row>
    <row r="26" spans="1:28" ht="75" customHeight="1">
      <c r="A26" s="208">
        <v>9</v>
      </c>
      <c r="B26" s="189">
        <v>4620769130013</v>
      </c>
      <c r="C26" s="73" t="s">
        <v>134</v>
      </c>
      <c r="D26" s="198" t="s">
        <v>127</v>
      </c>
      <c r="E26" s="28" t="s">
        <v>50</v>
      </c>
      <c r="F26" s="213" t="s">
        <v>1</v>
      </c>
      <c r="G26" s="213">
        <v>48</v>
      </c>
      <c r="H26" s="29"/>
      <c r="I26" s="172">
        <v>30</v>
      </c>
      <c r="J26" s="177"/>
      <c r="K26" s="183">
        <f>G26*I26*J26</f>
        <v>0</v>
      </c>
      <c r="L26" s="37"/>
      <c r="M26" s="37"/>
      <c r="N26" s="80"/>
      <c r="O26" s="298"/>
      <c r="P26" s="299"/>
      <c r="Q26" s="299"/>
      <c r="R26" s="299"/>
      <c r="U26" s="333"/>
      <c r="V26" s="334"/>
      <c r="W26" s="334"/>
      <c r="X26" s="334"/>
      <c r="Y26" s="334"/>
      <c r="Z26" s="334"/>
      <c r="AA26" s="334"/>
      <c r="AB26" s="335"/>
    </row>
    <row r="27" spans="1:28" ht="73.5" customHeight="1">
      <c r="A27" s="206">
        <v>10</v>
      </c>
      <c r="B27" s="190">
        <v>4620769130334</v>
      </c>
      <c r="C27" s="68" t="s">
        <v>135</v>
      </c>
      <c r="D27" s="197" t="s">
        <v>127</v>
      </c>
      <c r="E27" s="35" t="s">
        <v>51</v>
      </c>
      <c r="F27" s="217" t="s">
        <v>64</v>
      </c>
      <c r="G27" s="216">
        <v>36</v>
      </c>
      <c r="H27" s="2"/>
      <c r="I27" s="173">
        <v>75</v>
      </c>
      <c r="J27" s="179"/>
      <c r="K27" s="185">
        <f>G27*I27*J27</f>
        <v>0</v>
      </c>
      <c r="L27" s="37"/>
      <c r="M27" s="37"/>
      <c r="N27" s="80"/>
      <c r="O27" s="298"/>
      <c r="P27" s="299"/>
      <c r="Q27" s="299"/>
      <c r="R27" s="299"/>
      <c r="U27" s="333"/>
      <c r="V27" s="334"/>
      <c r="W27" s="334"/>
      <c r="X27" s="334"/>
      <c r="Y27" s="334"/>
      <c r="Z27" s="334"/>
      <c r="AA27" s="334"/>
      <c r="AB27" s="335"/>
    </row>
    <row r="28" spans="1:28" ht="73.5" customHeight="1" thickBot="1">
      <c r="A28" s="206">
        <v>11</v>
      </c>
      <c r="B28" s="66">
        <v>4620769130341</v>
      </c>
      <c r="C28" s="67" t="s">
        <v>136</v>
      </c>
      <c r="D28" s="197" t="s">
        <v>127</v>
      </c>
      <c r="E28" s="65" t="s">
        <v>31</v>
      </c>
      <c r="F28" s="217" t="s">
        <v>1</v>
      </c>
      <c r="G28" s="217">
        <v>48</v>
      </c>
      <c r="H28" s="33"/>
      <c r="I28" s="174">
        <v>30</v>
      </c>
      <c r="J28" s="180"/>
      <c r="K28" s="186">
        <f>G28*I28*J28</f>
        <v>0</v>
      </c>
      <c r="L28" s="37"/>
      <c r="M28" s="37"/>
      <c r="N28" s="80"/>
      <c r="O28" s="298"/>
      <c r="P28" s="299"/>
      <c r="Q28" s="299"/>
      <c r="R28" s="299"/>
      <c r="U28" s="336"/>
      <c r="V28" s="337"/>
      <c r="W28" s="337"/>
      <c r="X28" s="337"/>
      <c r="Y28" s="337"/>
      <c r="Z28" s="337"/>
      <c r="AA28" s="337"/>
      <c r="AB28" s="338"/>
    </row>
    <row r="29" spans="1:28" ht="75" customHeight="1">
      <c r="A29" s="206">
        <v>12</v>
      </c>
      <c r="B29" s="66">
        <v>4620769131119</v>
      </c>
      <c r="C29" s="67" t="s">
        <v>137</v>
      </c>
      <c r="D29" s="197" t="s">
        <v>127</v>
      </c>
      <c r="E29" s="60" t="s">
        <v>72</v>
      </c>
      <c r="F29" s="217" t="s">
        <v>64</v>
      </c>
      <c r="G29" s="217">
        <v>36</v>
      </c>
      <c r="H29" s="33"/>
      <c r="I29" s="174">
        <v>80</v>
      </c>
      <c r="J29" s="180"/>
      <c r="K29" s="186">
        <f>J29*I29*G29</f>
        <v>0</v>
      </c>
      <c r="L29" s="37"/>
      <c r="M29" s="37"/>
      <c r="N29" s="80"/>
      <c r="O29" s="298"/>
      <c r="P29" s="299"/>
      <c r="Q29" s="299"/>
      <c r="R29" s="299"/>
      <c r="U29" s="330"/>
      <c r="V29" s="331"/>
      <c r="W29" s="331"/>
      <c r="X29" s="331"/>
      <c r="Y29" s="331"/>
      <c r="Z29" s="331"/>
      <c r="AA29" s="331"/>
      <c r="AB29" s="332"/>
    </row>
    <row r="30" spans="1:28" ht="69.95" customHeight="1" thickBot="1">
      <c r="A30" s="209">
        <v>13</v>
      </c>
      <c r="B30" s="56">
        <v>4620769131041</v>
      </c>
      <c r="C30" s="55" t="s">
        <v>138</v>
      </c>
      <c r="D30" s="197" t="s">
        <v>127</v>
      </c>
      <c r="E30" s="31" t="s">
        <v>52</v>
      </c>
      <c r="F30" s="214" t="s">
        <v>1</v>
      </c>
      <c r="G30" s="214">
        <v>48</v>
      </c>
      <c r="H30" s="30"/>
      <c r="I30" s="171">
        <v>32</v>
      </c>
      <c r="J30" s="181"/>
      <c r="K30" s="187">
        <f>G30*I30*J30</f>
        <v>0</v>
      </c>
      <c r="L30" s="37"/>
      <c r="M30" s="37"/>
      <c r="N30" s="80"/>
      <c r="O30" s="298"/>
      <c r="P30" s="299"/>
      <c r="Q30" s="299"/>
      <c r="R30" s="299"/>
      <c r="U30" s="333"/>
      <c r="V30" s="334"/>
      <c r="W30" s="334"/>
      <c r="X30" s="334"/>
      <c r="Y30" s="334"/>
      <c r="Z30" s="334"/>
      <c r="AA30" s="334"/>
      <c r="AB30" s="335"/>
    </row>
    <row r="31" spans="1:28" ht="73.5" customHeight="1">
      <c r="A31" s="208">
        <v>14</v>
      </c>
      <c r="B31" s="189">
        <v>4607060892529</v>
      </c>
      <c r="C31" s="191" t="s">
        <v>39</v>
      </c>
      <c r="D31" s="32" t="s">
        <v>170</v>
      </c>
      <c r="E31" s="72" t="s">
        <v>69</v>
      </c>
      <c r="F31" s="213" t="s">
        <v>2</v>
      </c>
      <c r="G31" s="213">
        <v>100</v>
      </c>
      <c r="H31" s="29"/>
      <c r="I31" s="175">
        <v>20</v>
      </c>
      <c r="J31" s="177"/>
      <c r="K31" s="183">
        <f>G31*I31*J31</f>
        <v>0</v>
      </c>
      <c r="L31" s="37"/>
      <c r="M31" s="37"/>
      <c r="N31" s="80"/>
      <c r="O31" s="298"/>
      <c r="P31" s="299"/>
      <c r="Q31" s="299"/>
      <c r="R31" s="299"/>
      <c r="U31" s="333"/>
      <c r="V31" s="334"/>
      <c r="W31" s="334"/>
      <c r="X31" s="334"/>
      <c r="Y31" s="334"/>
      <c r="Z31" s="334"/>
      <c r="AA31" s="334"/>
      <c r="AB31" s="335"/>
    </row>
    <row r="32" spans="1:28" ht="73.5" customHeight="1" thickBot="1">
      <c r="A32" s="210">
        <v>15</v>
      </c>
      <c r="B32" s="190">
        <v>4607060892178</v>
      </c>
      <c r="C32" s="54" t="s">
        <v>48</v>
      </c>
      <c r="D32" s="32" t="s">
        <v>170</v>
      </c>
      <c r="E32" s="35" t="s">
        <v>53</v>
      </c>
      <c r="F32" s="216" t="s">
        <v>2</v>
      </c>
      <c r="G32" s="216">
        <v>125</v>
      </c>
      <c r="H32" s="2"/>
      <c r="I32" s="169">
        <v>20</v>
      </c>
      <c r="J32" s="179"/>
      <c r="K32" s="185">
        <f>G32*I32*J32</f>
        <v>0</v>
      </c>
      <c r="L32" s="37"/>
      <c r="M32" s="37"/>
      <c r="N32" s="80"/>
      <c r="O32" s="298"/>
      <c r="P32" s="299"/>
      <c r="Q32" s="299"/>
      <c r="R32" s="299"/>
      <c r="U32" s="336"/>
      <c r="V32" s="337"/>
      <c r="W32" s="337"/>
      <c r="X32" s="337"/>
      <c r="Y32" s="337"/>
      <c r="Z32" s="337"/>
      <c r="AA32" s="337"/>
      <c r="AB32" s="338"/>
    </row>
    <row r="33" spans="1:28" ht="73.5" customHeight="1" thickBot="1">
      <c r="A33" s="209">
        <v>16</v>
      </c>
      <c r="B33" s="56">
        <v>4603646001491</v>
      </c>
      <c r="C33" s="192" t="s">
        <v>27</v>
      </c>
      <c r="D33" s="192" t="s">
        <v>171</v>
      </c>
      <c r="E33" s="31" t="s">
        <v>54</v>
      </c>
      <c r="F33" s="214" t="s">
        <v>29</v>
      </c>
      <c r="G33" s="214">
        <v>200</v>
      </c>
      <c r="H33" s="30"/>
      <c r="I33" s="171">
        <v>8.5</v>
      </c>
      <c r="J33" s="181"/>
      <c r="K33" s="187">
        <f>G33*I33*J33</f>
        <v>0</v>
      </c>
      <c r="L33" s="37"/>
      <c r="M33" s="37"/>
      <c r="N33" s="80"/>
      <c r="O33" s="298"/>
      <c r="P33" s="299"/>
      <c r="Q33" s="299"/>
      <c r="R33" s="299"/>
      <c r="U33" s="318" t="s">
        <v>187</v>
      </c>
      <c r="V33" s="319"/>
      <c r="W33" s="319"/>
      <c r="X33" s="319"/>
      <c r="Y33" s="320"/>
      <c r="Z33" s="320"/>
      <c r="AA33" s="320"/>
      <c r="AB33" s="321"/>
    </row>
    <row r="34" spans="1:28" ht="45" customHeight="1">
      <c r="A34" s="310" t="s">
        <v>149</v>
      </c>
      <c r="B34" s="311"/>
      <c r="C34" s="312"/>
      <c r="D34" s="312"/>
      <c r="E34" s="312"/>
      <c r="F34" s="312"/>
      <c r="G34" s="312"/>
      <c r="H34" s="312"/>
      <c r="I34" s="312"/>
      <c r="J34" s="313"/>
      <c r="K34" s="184">
        <f>SUM(K18:K33)</f>
        <v>0</v>
      </c>
      <c r="L34" s="37"/>
      <c r="M34" s="37"/>
      <c r="N34" s="80"/>
      <c r="O34" s="37"/>
      <c r="P34" s="37"/>
      <c r="Q34" s="37"/>
      <c r="R34" s="37"/>
      <c r="U34" s="322"/>
      <c r="V34" s="323"/>
      <c r="W34" s="323"/>
      <c r="X34" s="323"/>
      <c r="Y34" s="324"/>
      <c r="Z34" s="324"/>
      <c r="AA34" s="324"/>
      <c r="AB34" s="325"/>
    </row>
    <row r="35" spans="1:28" ht="77.25" customHeight="1" thickBot="1">
      <c r="A35" s="305" t="s">
        <v>169</v>
      </c>
      <c r="B35" s="314"/>
      <c r="C35" s="314"/>
      <c r="D35" s="314"/>
      <c r="E35" s="314"/>
      <c r="F35" s="314"/>
      <c r="G35" s="314"/>
      <c r="H35" s="314"/>
      <c r="I35" s="314"/>
      <c r="J35" s="314"/>
      <c r="K35" s="271"/>
      <c r="L35" s="37"/>
      <c r="M35" s="37"/>
      <c r="N35" s="80"/>
      <c r="O35" s="37"/>
      <c r="P35" s="37"/>
      <c r="Q35" s="37"/>
      <c r="R35" s="37"/>
      <c r="U35" s="326"/>
      <c r="V35" s="324"/>
      <c r="W35" s="324"/>
      <c r="X35" s="324"/>
      <c r="Y35" s="324"/>
      <c r="Z35" s="324"/>
      <c r="AA35" s="324"/>
      <c r="AB35" s="325"/>
    </row>
    <row r="36" spans="1:28" ht="79.5" customHeight="1" thickBot="1">
      <c r="A36" s="208">
        <v>17</v>
      </c>
      <c r="B36" s="201">
        <v>4607060890013</v>
      </c>
      <c r="C36" s="191" t="s">
        <v>30</v>
      </c>
      <c r="D36" s="242" t="s">
        <v>172</v>
      </c>
      <c r="E36" s="193" t="s">
        <v>94</v>
      </c>
      <c r="F36" s="213" t="s">
        <v>67</v>
      </c>
      <c r="G36" s="213">
        <v>50</v>
      </c>
      <c r="H36" s="29"/>
      <c r="I36" s="175">
        <v>90</v>
      </c>
      <c r="J36" s="177"/>
      <c r="K36" s="183">
        <f>G36*I36*J36</f>
        <v>0</v>
      </c>
      <c r="L36" s="37"/>
      <c r="M36" s="37"/>
      <c r="N36" s="80"/>
      <c r="O36" s="298"/>
      <c r="P36" s="299"/>
      <c r="Q36" s="299"/>
      <c r="R36" s="299"/>
      <c r="U36" s="327"/>
      <c r="V36" s="328"/>
      <c r="W36" s="328"/>
      <c r="X36" s="328"/>
      <c r="Y36" s="328"/>
      <c r="Z36" s="328"/>
      <c r="AA36" s="328"/>
      <c r="AB36" s="329"/>
    </row>
    <row r="37" spans="1:28" ht="66" customHeight="1">
      <c r="A37" s="211">
        <v>18</v>
      </c>
      <c r="B37" s="204">
        <v>4620769131454</v>
      </c>
      <c r="C37" s="32" t="s">
        <v>57</v>
      </c>
      <c r="D37" s="197" t="s">
        <v>127</v>
      </c>
      <c r="E37" s="194" t="s">
        <v>59</v>
      </c>
      <c r="F37" s="216" t="s">
        <v>5</v>
      </c>
      <c r="G37" s="216">
        <v>100</v>
      </c>
      <c r="H37" s="2"/>
      <c r="I37" s="169">
        <v>16</v>
      </c>
      <c r="J37" s="179"/>
      <c r="K37" s="185">
        <f>I37*G37*J37</f>
        <v>0</v>
      </c>
      <c r="L37" s="37"/>
      <c r="M37" s="37"/>
      <c r="N37" s="80"/>
      <c r="O37" s="298"/>
      <c r="P37" s="299"/>
      <c r="Q37" s="299"/>
      <c r="R37" s="299"/>
      <c r="U37" s="318"/>
      <c r="V37" s="319"/>
      <c r="W37" s="319"/>
      <c r="X37" s="319"/>
      <c r="Y37" s="320"/>
      <c r="Z37" s="320"/>
      <c r="AA37" s="320"/>
      <c r="AB37" s="321"/>
    </row>
    <row r="38" spans="1:28" ht="69.95" customHeight="1">
      <c r="A38" s="210">
        <v>19</v>
      </c>
      <c r="B38" s="204">
        <v>4620769131218</v>
      </c>
      <c r="C38" s="32" t="s">
        <v>55</v>
      </c>
      <c r="D38" s="197" t="s">
        <v>127</v>
      </c>
      <c r="E38" s="23" t="s">
        <v>35</v>
      </c>
      <c r="F38" s="216" t="s">
        <v>5</v>
      </c>
      <c r="G38" s="216">
        <v>100</v>
      </c>
      <c r="H38" s="2"/>
      <c r="I38" s="169">
        <v>12</v>
      </c>
      <c r="J38" s="179"/>
      <c r="K38" s="185">
        <f>I38*G38*J38</f>
        <v>0</v>
      </c>
      <c r="L38" s="37"/>
      <c r="M38" s="37"/>
      <c r="N38" s="80"/>
      <c r="O38" s="298"/>
      <c r="P38" s="299"/>
      <c r="Q38" s="299"/>
      <c r="R38" s="299"/>
      <c r="U38" s="322"/>
      <c r="V38" s="323"/>
      <c r="W38" s="323"/>
      <c r="X38" s="323"/>
      <c r="Y38" s="324"/>
      <c r="Z38" s="324"/>
      <c r="AA38" s="324"/>
      <c r="AB38" s="325"/>
    </row>
    <row r="39" spans="1:28" ht="71.25" customHeight="1">
      <c r="A39" s="210">
        <v>20</v>
      </c>
      <c r="B39" s="204">
        <v>4620769131232</v>
      </c>
      <c r="C39" s="32" t="s">
        <v>55</v>
      </c>
      <c r="D39" s="197" t="s">
        <v>127</v>
      </c>
      <c r="E39" s="23" t="s">
        <v>35</v>
      </c>
      <c r="F39" s="216" t="s">
        <v>6</v>
      </c>
      <c r="G39" s="216">
        <v>50</v>
      </c>
      <c r="H39" s="2"/>
      <c r="I39" s="169">
        <v>18</v>
      </c>
      <c r="J39" s="179"/>
      <c r="K39" s="185">
        <f>G39*I39*J39</f>
        <v>0</v>
      </c>
      <c r="L39" s="37"/>
      <c r="M39" s="37"/>
      <c r="N39" s="80"/>
      <c r="O39" s="315"/>
      <c r="P39" s="316"/>
      <c r="Q39" s="316"/>
      <c r="R39" s="316"/>
      <c r="U39" s="326"/>
      <c r="V39" s="324"/>
      <c r="W39" s="324"/>
      <c r="X39" s="324"/>
      <c r="Y39" s="324"/>
      <c r="Z39" s="324"/>
      <c r="AA39" s="324"/>
      <c r="AB39" s="325"/>
    </row>
    <row r="40" spans="1:28" ht="71.25" customHeight="1" thickBot="1">
      <c r="A40" s="210">
        <v>21</v>
      </c>
      <c r="B40" s="204">
        <v>4627163700071</v>
      </c>
      <c r="C40" s="32" t="s">
        <v>164</v>
      </c>
      <c r="D40" s="197" t="s">
        <v>127</v>
      </c>
      <c r="E40" s="23" t="s">
        <v>163</v>
      </c>
      <c r="F40" s="216" t="s">
        <v>6</v>
      </c>
      <c r="G40" s="216">
        <v>50</v>
      </c>
      <c r="H40" s="2"/>
      <c r="I40" s="176">
        <v>36</v>
      </c>
      <c r="J40" s="179"/>
      <c r="K40" s="185">
        <f>J40*I40*G40</f>
        <v>0</v>
      </c>
      <c r="L40" s="37"/>
      <c r="M40" s="37"/>
      <c r="N40" s="80"/>
      <c r="O40" s="234"/>
      <c r="P40" s="235"/>
      <c r="Q40" s="235"/>
      <c r="R40" s="235"/>
      <c r="U40" s="327"/>
      <c r="V40" s="328"/>
      <c r="W40" s="328"/>
      <c r="X40" s="328"/>
      <c r="Y40" s="328"/>
      <c r="Z40" s="328"/>
      <c r="AA40" s="328"/>
      <c r="AB40" s="329"/>
    </row>
    <row r="41" spans="1:28" ht="74.25" customHeight="1">
      <c r="A41" s="210">
        <v>22</v>
      </c>
      <c r="B41" s="204">
        <v>4627163700057</v>
      </c>
      <c r="C41" s="32" t="s">
        <v>143</v>
      </c>
      <c r="D41" s="197" t="s">
        <v>127</v>
      </c>
      <c r="E41" s="23" t="s">
        <v>91</v>
      </c>
      <c r="F41" s="216" t="s">
        <v>6</v>
      </c>
      <c r="G41" s="216">
        <v>30</v>
      </c>
      <c r="H41" s="2"/>
      <c r="I41" s="176">
        <v>36</v>
      </c>
      <c r="J41" s="182"/>
      <c r="K41" s="185">
        <f>J41*I41*G41</f>
        <v>0</v>
      </c>
      <c r="L41" s="37"/>
      <c r="M41" s="37"/>
      <c r="N41" s="80"/>
      <c r="O41" s="58"/>
      <c r="P41" s="77"/>
      <c r="Q41" s="77"/>
      <c r="R41" s="77"/>
      <c r="U41" s="264"/>
      <c r="V41" s="265"/>
      <c r="W41" s="265"/>
      <c r="X41" s="265"/>
      <c r="Y41" s="62"/>
      <c r="Z41" s="62"/>
      <c r="AA41" s="62"/>
      <c r="AB41" s="253"/>
    </row>
    <row r="42" spans="1:28" ht="81" customHeight="1">
      <c r="A42" s="210">
        <v>23</v>
      </c>
      <c r="B42" s="204">
        <v>4627163700033</v>
      </c>
      <c r="C42" s="32" t="s">
        <v>144</v>
      </c>
      <c r="D42" s="197" t="s">
        <v>127</v>
      </c>
      <c r="E42" s="23" t="s">
        <v>89</v>
      </c>
      <c r="F42" s="216" t="s">
        <v>88</v>
      </c>
      <c r="G42" s="216">
        <v>48</v>
      </c>
      <c r="H42" s="2"/>
      <c r="I42" s="169">
        <v>26</v>
      </c>
      <c r="J42" s="179"/>
      <c r="K42" s="185">
        <f>J42*I42*G42</f>
        <v>0</v>
      </c>
      <c r="L42" s="37"/>
      <c r="M42" s="37"/>
      <c r="N42" s="80"/>
      <c r="O42" s="58"/>
      <c r="P42" s="77"/>
      <c r="Q42" s="77"/>
      <c r="R42" s="77"/>
      <c r="U42" s="266"/>
      <c r="V42" s="59"/>
      <c r="W42" s="59"/>
      <c r="X42" s="59"/>
      <c r="Y42" s="37"/>
      <c r="Z42" s="37"/>
      <c r="AA42" s="37"/>
      <c r="AB42" s="267"/>
    </row>
    <row r="43" spans="1:28" ht="82.5" customHeight="1">
      <c r="A43" s="210">
        <v>24</v>
      </c>
      <c r="B43" s="204">
        <v>4607060892093</v>
      </c>
      <c r="C43" s="32" t="s">
        <v>85</v>
      </c>
      <c r="D43" s="239" t="s">
        <v>173</v>
      </c>
      <c r="E43" s="23" t="s">
        <v>86</v>
      </c>
      <c r="F43" s="216" t="s">
        <v>67</v>
      </c>
      <c r="G43" s="216">
        <v>50</v>
      </c>
      <c r="H43" s="2"/>
      <c r="I43" s="169">
        <v>85</v>
      </c>
      <c r="J43" s="179"/>
      <c r="K43" s="185">
        <f>I43*G43*J43</f>
        <v>0</v>
      </c>
      <c r="L43" s="37"/>
      <c r="M43" s="37"/>
      <c r="N43" s="80"/>
      <c r="O43" s="298"/>
      <c r="P43" s="299"/>
      <c r="Q43" s="299"/>
      <c r="R43" s="299"/>
      <c r="U43" s="317"/>
      <c r="V43" s="299"/>
      <c r="W43" s="299"/>
      <c r="X43" s="299"/>
      <c r="Y43" s="37"/>
      <c r="Z43" s="37"/>
      <c r="AA43" s="37"/>
      <c r="AB43" s="267"/>
    </row>
    <row r="44" spans="1:28" ht="79.5" customHeight="1">
      <c r="A44" s="210">
        <v>25</v>
      </c>
      <c r="B44" s="204">
        <v>4620769131461</v>
      </c>
      <c r="C44" s="32" t="s">
        <v>61</v>
      </c>
      <c r="D44" s="197" t="s">
        <v>127</v>
      </c>
      <c r="E44" s="23" t="s">
        <v>60</v>
      </c>
      <c r="F44" s="216" t="s">
        <v>68</v>
      </c>
      <c r="G44" s="216">
        <v>120</v>
      </c>
      <c r="H44" s="2"/>
      <c r="I44" s="169">
        <v>15</v>
      </c>
      <c r="J44" s="179"/>
      <c r="K44" s="185">
        <f>I44*G44*J44</f>
        <v>0</v>
      </c>
      <c r="L44" s="37"/>
      <c r="M44" s="37"/>
      <c r="N44" s="80"/>
      <c r="O44" s="298"/>
      <c r="P44" s="299"/>
      <c r="Q44" s="299"/>
      <c r="R44" s="299"/>
      <c r="U44" s="266"/>
      <c r="V44" s="59"/>
      <c r="W44" s="59"/>
      <c r="X44" s="59"/>
      <c r="Y44" s="37"/>
      <c r="Z44" s="37"/>
      <c r="AA44" s="37"/>
      <c r="AB44" s="267"/>
    </row>
    <row r="45" spans="1:28" ht="78.75" customHeight="1">
      <c r="A45" s="210">
        <v>26</v>
      </c>
      <c r="B45" s="204">
        <v>4627163700088</v>
      </c>
      <c r="C45" s="32" t="s">
        <v>33</v>
      </c>
      <c r="D45" s="197" t="s">
        <v>127</v>
      </c>
      <c r="E45" s="23" t="s">
        <v>32</v>
      </c>
      <c r="F45" s="216" t="s">
        <v>5</v>
      </c>
      <c r="G45" s="216">
        <v>100</v>
      </c>
      <c r="H45" s="2"/>
      <c r="I45" s="169">
        <v>22</v>
      </c>
      <c r="J45" s="182"/>
      <c r="K45" s="185">
        <f>J45*I45*G45</f>
        <v>0</v>
      </c>
      <c r="L45" s="37"/>
      <c r="M45" s="37"/>
      <c r="N45" s="80"/>
      <c r="O45" s="298"/>
      <c r="P45" s="299"/>
      <c r="Q45" s="299"/>
      <c r="R45" s="299"/>
      <c r="U45" s="317"/>
      <c r="V45" s="344"/>
      <c r="W45" s="344"/>
      <c r="X45" s="344"/>
      <c r="Y45" s="37"/>
      <c r="Z45" s="37"/>
      <c r="AA45" s="37"/>
      <c r="AB45" s="267"/>
    </row>
    <row r="46" spans="1:28" ht="79.5" customHeight="1">
      <c r="A46" s="210">
        <v>27</v>
      </c>
      <c r="B46" s="204">
        <v>4627163700095</v>
      </c>
      <c r="C46" s="32" t="s">
        <v>33</v>
      </c>
      <c r="D46" s="197" t="s">
        <v>127</v>
      </c>
      <c r="E46" s="23" t="s">
        <v>32</v>
      </c>
      <c r="F46" s="216" t="s">
        <v>6</v>
      </c>
      <c r="G46" s="216">
        <v>50</v>
      </c>
      <c r="H46" s="2"/>
      <c r="I46" s="176">
        <v>33</v>
      </c>
      <c r="J46" s="182"/>
      <c r="K46" s="185">
        <f>J46*I46*G46</f>
        <v>0</v>
      </c>
      <c r="L46" s="37"/>
      <c r="M46" s="37"/>
      <c r="N46" s="80"/>
      <c r="O46" s="298"/>
      <c r="P46" s="299"/>
      <c r="Q46" s="299"/>
      <c r="R46" s="299"/>
      <c r="U46" s="317"/>
      <c r="V46" s="344"/>
      <c r="W46" s="344"/>
      <c r="X46" s="344"/>
      <c r="Y46" s="37"/>
      <c r="Z46" s="37"/>
      <c r="AA46" s="37"/>
      <c r="AB46" s="267"/>
    </row>
    <row r="47" spans="1:28" ht="77.25" customHeight="1" thickBot="1">
      <c r="A47" s="209">
        <v>28</v>
      </c>
      <c r="B47" s="195" t="s">
        <v>40</v>
      </c>
      <c r="C47" s="192" t="s">
        <v>41</v>
      </c>
      <c r="D47" s="240" t="s">
        <v>172</v>
      </c>
      <c r="E47" s="31" t="s">
        <v>42</v>
      </c>
      <c r="F47" s="214" t="s">
        <v>38</v>
      </c>
      <c r="G47" s="214">
        <v>200</v>
      </c>
      <c r="H47" s="30"/>
      <c r="I47" s="171">
        <v>16</v>
      </c>
      <c r="J47" s="181"/>
      <c r="K47" s="187">
        <f>J47*I47*G47</f>
        <v>0</v>
      </c>
      <c r="L47" s="37"/>
      <c r="M47" s="37"/>
      <c r="N47" s="80"/>
      <c r="O47" s="298"/>
      <c r="P47" s="299"/>
      <c r="Q47" s="299"/>
      <c r="R47" s="299"/>
      <c r="U47" s="339"/>
      <c r="V47" s="340"/>
      <c r="W47" s="340"/>
      <c r="X47" s="340"/>
      <c r="Y47" s="268"/>
      <c r="Z47" s="268"/>
      <c r="AA47" s="268"/>
      <c r="AB47" s="269"/>
    </row>
    <row r="48" spans="1:28" ht="45" customHeight="1">
      <c r="A48" s="310" t="s">
        <v>148</v>
      </c>
      <c r="B48" s="311"/>
      <c r="C48" s="312"/>
      <c r="D48" s="312"/>
      <c r="E48" s="312"/>
      <c r="F48" s="312"/>
      <c r="G48" s="312"/>
      <c r="H48" s="312"/>
      <c r="I48" s="312"/>
      <c r="J48" s="313"/>
      <c r="K48" s="184">
        <f>SUM(K36:K47)</f>
        <v>0</v>
      </c>
      <c r="L48" s="37"/>
      <c r="M48" s="37"/>
      <c r="N48" s="80"/>
      <c r="O48" s="37"/>
      <c r="P48" s="37"/>
      <c r="Q48" s="37"/>
      <c r="R48" s="37"/>
    </row>
    <row r="49" spans="1:28" ht="75.75" customHeight="1" thickBot="1">
      <c r="A49" s="305" t="s">
        <v>185</v>
      </c>
      <c r="B49" s="306"/>
      <c r="C49" s="306"/>
      <c r="D49" s="306"/>
      <c r="E49" s="306"/>
      <c r="F49" s="306"/>
      <c r="G49" s="306"/>
      <c r="H49" s="306"/>
      <c r="I49" s="306"/>
      <c r="J49" s="306"/>
      <c r="K49" s="272"/>
      <c r="L49" s="37"/>
      <c r="M49" s="37"/>
      <c r="N49" s="80"/>
      <c r="O49" s="37"/>
      <c r="P49" s="37"/>
      <c r="Q49" s="37"/>
      <c r="R49" s="37"/>
      <c r="T49" s="1"/>
      <c r="U49" s="309"/>
      <c r="V49" s="309"/>
      <c r="W49" s="309"/>
      <c r="X49" s="309"/>
      <c r="Y49" s="309"/>
      <c r="Z49" s="309"/>
      <c r="AA49" s="309"/>
      <c r="AB49" s="309"/>
    </row>
    <row r="50" spans="1:28" ht="99.95" customHeight="1" outlineLevel="1">
      <c r="A50" s="208">
        <v>29</v>
      </c>
      <c r="B50" s="189">
        <v>4607060892130</v>
      </c>
      <c r="C50" s="73" t="s">
        <v>74</v>
      </c>
      <c r="D50" s="241" t="s">
        <v>173</v>
      </c>
      <c r="E50" s="74" t="s">
        <v>76</v>
      </c>
      <c r="F50" s="213" t="s">
        <v>2</v>
      </c>
      <c r="G50" s="213">
        <v>200</v>
      </c>
      <c r="H50" s="29"/>
      <c r="I50" s="175">
        <v>7</v>
      </c>
      <c r="J50" s="177"/>
      <c r="K50" s="183">
        <f t="shared" ref="K50:K61" si="0">J50*I50*G50</f>
        <v>0</v>
      </c>
      <c r="L50" s="37"/>
      <c r="M50" s="37"/>
      <c r="N50" s="80"/>
      <c r="O50" s="298"/>
      <c r="P50" s="299"/>
      <c r="Q50" s="299"/>
      <c r="R50" s="299"/>
      <c r="U50" s="298"/>
      <c r="V50" s="299"/>
      <c r="W50" s="299"/>
      <c r="X50" s="299"/>
    </row>
    <row r="51" spans="1:28" ht="99.95" customHeight="1">
      <c r="A51" s="210">
        <v>30</v>
      </c>
      <c r="B51" s="190">
        <v>4607060892604</v>
      </c>
      <c r="C51" s="68" t="s">
        <v>77</v>
      </c>
      <c r="D51" s="239" t="s">
        <v>173</v>
      </c>
      <c r="E51" s="194" t="s">
        <v>95</v>
      </c>
      <c r="F51" s="216" t="s">
        <v>2</v>
      </c>
      <c r="G51" s="216">
        <v>200</v>
      </c>
      <c r="H51" s="2"/>
      <c r="I51" s="169">
        <v>7</v>
      </c>
      <c r="J51" s="179"/>
      <c r="K51" s="185">
        <f t="shared" si="0"/>
        <v>0</v>
      </c>
      <c r="L51" s="37"/>
      <c r="M51" s="37"/>
      <c r="N51" s="80"/>
      <c r="O51" s="298"/>
      <c r="P51" s="299"/>
      <c r="Q51" s="299"/>
      <c r="R51" s="299"/>
      <c r="U51" s="298"/>
      <c r="V51" s="299"/>
      <c r="W51" s="299"/>
      <c r="X51" s="299"/>
    </row>
    <row r="52" spans="1:28" ht="99.95" customHeight="1">
      <c r="A52" s="210">
        <v>31</v>
      </c>
      <c r="B52" s="190">
        <v>4627163700132</v>
      </c>
      <c r="C52" s="280" t="s">
        <v>182</v>
      </c>
      <c r="D52" s="239" t="s">
        <v>173</v>
      </c>
      <c r="E52" s="281" t="s">
        <v>183</v>
      </c>
      <c r="F52" s="216" t="s">
        <v>1</v>
      </c>
      <c r="G52" s="216">
        <v>48</v>
      </c>
      <c r="H52" s="2"/>
      <c r="I52" s="169">
        <v>28</v>
      </c>
      <c r="J52" s="179"/>
      <c r="K52" s="185">
        <f t="shared" si="0"/>
        <v>0</v>
      </c>
      <c r="L52" s="37"/>
      <c r="M52" s="37"/>
      <c r="N52" s="80"/>
      <c r="O52" s="298"/>
      <c r="P52" s="299"/>
      <c r="Q52" s="299"/>
      <c r="R52" s="299"/>
      <c r="U52" s="298"/>
      <c r="V52" s="299"/>
      <c r="W52" s="299"/>
      <c r="X52" s="299"/>
    </row>
    <row r="53" spans="1:28" ht="99.95" customHeight="1">
      <c r="A53" s="210">
        <v>32</v>
      </c>
      <c r="B53" s="190">
        <v>4606471118006</v>
      </c>
      <c r="C53" s="280" t="s">
        <v>179</v>
      </c>
      <c r="D53" s="239" t="s">
        <v>172</v>
      </c>
      <c r="E53" s="281" t="s">
        <v>181</v>
      </c>
      <c r="F53" s="216" t="s">
        <v>178</v>
      </c>
      <c r="G53" s="216">
        <v>84</v>
      </c>
      <c r="H53" s="2"/>
      <c r="I53" s="169">
        <v>17</v>
      </c>
      <c r="J53" s="179"/>
      <c r="K53" s="185">
        <f t="shared" si="0"/>
        <v>0</v>
      </c>
      <c r="L53" s="37"/>
      <c r="M53" s="37"/>
      <c r="N53" s="80"/>
      <c r="O53" s="298"/>
      <c r="P53" s="299"/>
      <c r="Q53" s="299"/>
      <c r="R53" s="299"/>
      <c r="U53" s="298"/>
      <c r="V53" s="299"/>
      <c r="W53" s="299"/>
      <c r="X53" s="299"/>
    </row>
    <row r="54" spans="1:28" ht="83.25" customHeight="1" outlineLevel="1">
      <c r="A54" s="210">
        <v>33</v>
      </c>
      <c r="B54" s="190" t="s">
        <v>96</v>
      </c>
      <c r="C54" s="197" t="s">
        <v>139</v>
      </c>
      <c r="D54" s="197" t="s">
        <v>127</v>
      </c>
      <c r="E54" s="23" t="s">
        <v>97</v>
      </c>
      <c r="F54" s="216" t="s">
        <v>98</v>
      </c>
      <c r="G54" s="216">
        <v>250</v>
      </c>
      <c r="H54" s="2"/>
      <c r="I54" s="169">
        <v>8</v>
      </c>
      <c r="J54" s="179"/>
      <c r="K54" s="185">
        <f t="shared" si="0"/>
        <v>0</v>
      </c>
      <c r="L54" s="37"/>
      <c r="M54" s="37"/>
      <c r="N54" s="80"/>
      <c r="O54" s="298"/>
      <c r="P54" s="299"/>
      <c r="Q54" s="299"/>
      <c r="R54" s="299"/>
      <c r="T54" s="1"/>
      <c r="U54" s="308"/>
      <c r="V54" s="299"/>
      <c r="W54" s="299"/>
      <c r="X54" s="299"/>
      <c r="Y54" s="80"/>
      <c r="Z54" s="80"/>
      <c r="AA54" s="80"/>
      <c r="AB54" s="80"/>
    </row>
    <row r="55" spans="1:28" ht="76.5" customHeight="1" outlineLevel="1">
      <c r="A55" s="210">
        <v>34</v>
      </c>
      <c r="B55" s="190" t="s">
        <v>99</v>
      </c>
      <c r="C55" s="197" t="s">
        <v>140</v>
      </c>
      <c r="D55" s="197" t="s">
        <v>127</v>
      </c>
      <c r="E55" s="23" t="s">
        <v>100</v>
      </c>
      <c r="F55" s="216" t="s">
        <v>98</v>
      </c>
      <c r="G55" s="216">
        <v>250</v>
      </c>
      <c r="H55" s="2"/>
      <c r="I55" s="169">
        <v>8</v>
      </c>
      <c r="J55" s="179"/>
      <c r="K55" s="185">
        <f t="shared" si="0"/>
        <v>0</v>
      </c>
      <c r="L55" s="37"/>
      <c r="M55" s="37"/>
      <c r="N55" s="80"/>
      <c r="O55" s="298"/>
      <c r="P55" s="299"/>
      <c r="Q55" s="299"/>
      <c r="R55" s="299"/>
      <c r="T55" s="1"/>
      <c r="U55" s="298"/>
      <c r="V55" s="299"/>
      <c r="W55" s="299"/>
      <c r="X55" s="299"/>
      <c r="Y55" s="80"/>
      <c r="Z55" s="80"/>
      <c r="AA55" s="80"/>
      <c r="AB55" s="80"/>
    </row>
    <row r="56" spans="1:28" ht="81.75" customHeight="1" outlineLevel="1">
      <c r="A56" s="210">
        <v>35</v>
      </c>
      <c r="B56" s="190" t="s">
        <v>101</v>
      </c>
      <c r="C56" s="197" t="s">
        <v>141</v>
      </c>
      <c r="D56" s="197" t="s">
        <v>127</v>
      </c>
      <c r="E56" s="23" t="s">
        <v>102</v>
      </c>
      <c r="F56" s="216" t="s">
        <v>98</v>
      </c>
      <c r="G56" s="216">
        <v>250</v>
      </c>
      <c r="H56" s="2"/>
      <c r="I56" s="169">
        <v>8</v>
      </c>
      <c r="J56" s="179"/>
      <c r="K56" s="185">
        <f t="shared" si="0"/>
        <v>0</v>
      </c>
      <c r="L56" s="37"/>
      <c r="M56" s="37"/>
      <c r="N56" s="80"/>
      <c r="O56" s="298"/>
      <c r="P56" s="299"/>
      <c r="Q56" s="299"/>
      <c r="R56" s="299"/>
      <c r="T56" s="1"/>
      <c r="U56" s="298"/>
      <c r="V56" s="299"/>
      <c r="W56" s="299"/>
      <c r="X56" s="299"/>
    </row>
    <row r="57" spans="1:28" ht="78" customHeight="1">
      <c r="A57" s="210">
        <v>36</v>
      </c>
      <c r="B57" s="190">
        <v>4620769131195</v>
      </c>
      <c r="C57" s="197" t="s">
        <v>142</v>
      </c>
      <c r="D57" s="197" t="s">
        <v>127</v>
      </c>
      <c r="E57" s="23" t="s">
        <v>103</v>
      </c>
      <c r="F57" s="216" t="s">
        <v>98</v>
      </c>
      <c r="G57" s="216">
        <v>250</v>
      </c>
      <c r="H57" s="2"/>
      <c r="I57" s="169">
        <v>8</v>
      </c>
      <c r="J57" s="179"/>
      <c r="K57" s="185">
        <f t="shared" si="0"/>
        <v>0</v>
      </c>
      <c r="L57" s="37"/>
      <c r="M57" s="37"/>
      <c r="N57" s="80"/>
      <c r="O57" s="298"/>
      <c r="P57" s="299"/>
      <c r="Q57" s="299"/>
      <c r="R57" s="299"/>
      <c r="T57" s="1"/>
    </row>
    <row r="58" spans="1:28" ht="99.95" customHeight="1" outlineLevel="1" thickBot="1">
      <c r="A58" s="209">
        <v>37</v>
      </c>
      <c r="B58" s="56">
        <v>4607013281325</v>
      </c>
      <c r="C58" s="278" t="s">
        <v>104</v>
      </c>
      <c r="D58" s="240" t="s">
        <v>173</v>
      </c>
      <c r="E58" s="31" t="s">
        <v>105</v>
      </c>
      <c r="F58" s="279" t="s">
        <v>106</v>
      </c>
      <c r="G58" s="214">
        <v>55</v>
      </c>
      <c r="H58" s="30"/>
      <c r="I58" s="171">
        <v>46</v>
      </c>
      <c r="J58" s="181"/>
      <c r="K58" s="187">
        <f t="shared" si="0"/>
        <v>0</v>
      </c>
      <c r="L58" s="37"/>
      <c r="M58" s="37"/>
      <c r="N58" s="80"/>
      <c r="O58" s="298"/>
      <c r="P58" s="299"/>
      <c r="Q58" s="299"/>
      <c r="R58" s="299"/>
      <c r="S58" s="1"/>
      <c r="T58" s="1"/>
    </row>
    <row r="59" spans="1:28" ht="99.95" customHeight="1" outlineLevel="1">
      <c r="A59" s="273">
        <v>38</v>
      </c>
      <c r="B59" s="274">
        <v>4607013281042</v>
      </c>
      <c r="C59" s="196" t="s">
        <v>107</v>
      </c>
      <c r="D59" s="275" t="s">
        <v>173</v>
      </c>
      <c r="E59" s="276" t="s">
        <v>108</v>
      </c>
      <c r="F59" s="277" t="s">
        <v>109</v>
      </c>
      <c r="G59" s="215">
        <v>24</v>
      </c>
      <c r="H59" s="80"/>
      <c r="I59" s="176">
        <v>42</v>
      </c>
      <c r="J59" s="178"/>
      <c r="K59" s="184">
        <f t="shared" si="0"/>
        <v>0</v>
      </c>
      <c r="L59" s="37"/>
      <c r="M59" s="37"/>
      <c r="N59" s="80"/>
      <c r="O59" s="298"/>
      <c r="P59" s="299"/>
      <c r="Q59" s="299"/>
      <c r="R59" s="299"/>
      <c r="S59" s="1"/>
      <c r="T59" s="1"/>
    </row>
    <row r="60" spans="1:28" ht="99.95" customHeight="1" outlineLevel="1">
      <c r="A60" s="205">
        <v>39</v>
      </c>
      <c r="B60" s="190">
        <v>4607013281059</v>
      </c>
      <c r="C60" s="197" t="s">
        <v>110</v>
      </c>
      <c r="D60" s="239" t="s">
        <v>173</v>
      </c>
      <c r="E60" s="23" t="s">
        <v>111</v>
      </c>
      <c r="F60" s="212" t="s">
        <v>109</v>
      </c>
      <c r="G60" s="216">
        <v>24</v>
      </c>
      <c r="H60" s="2"/>
      <c r="I60" s="169">
        <v>42</v>
      </c>
      <c r="J60" s="179"/>
      <c r="K60" s="185">
        <f t="shared" si="0"/>
        <v>0</v>
      </c>
      <c r="L60" s="37"/>
      <c r="M60" s="37"/>
      <c r="N60" s="80"/>
      <c r="O60" s="298"/>
      <c r="P60" s="299"/>
      <c r="Q60" s="299"/>
      <c r="R60" s="299"/>
      <c r="S60" s="1"/>
      <c r="T60" s="1"/>
    </row>
    <row r="61" spans="1:28" ht="99.95" customHeight="1" outlineLevel="1">
      <c r="A61" s="205">
        <v>40</v>
      </c>
      <c r="B61" s="190">
        <v>4607013281318</v>
      </c>
      <c r="C61" s="197" t="s">
        <v>112</v>
      </c>
      <c r="D61" s="239" t="s">
        <v>173</v>
      </c>
      <c r="E61" s="23" t="s">
        <v>113</v>
      </c>
      <c r="F61" s="212" t="s">
        <v>109</v>
      </c>
      <c r="G61" s="216">
        <v>24</v>
      </c>
      <c r="H61" s="2"/>
      <c r="I61" s="169">
        <v>42</v>
      </c>
      <c r="J61" s="179"/>
      <c r="K61" s="185">
        <f t="shared" si="0"/>
        <v>0</v>
      </c>
      <c r="L61" s="37"/>
      <c r="M61" s="37"/>
      <c r="N61" s="80"/>
      <c r="O61" s="298"/>
      <c r="P61" s="299"/>
      <c r="Q61" s="299"/>
      <c r="R61" s="299"/>
      <c r="S61" s="1"/>
      <c r="T61" s="1"/>
    </row>
    <row r="62" spans="1:28" ht="99.95" customHeight="1" outlineLevel="1">
      <c r="A62" s="205">
        <v>41</v>
      </c>
      <c r="B62" s="287">
        <v>4623721041372</v>
      </c>
      <c r="C62" s="200" t="s">
        <v>114</v>
      </c>
      <c r="D62" s="32" t="s">
        <v>174</v>
      </c>
      <c r="E62" s="60" t="s">
        <v>122</v>
      </c>
      <c r="F62" s="217" t="s">
        <v>2</v>
      </c>
      <c r="G62" s="217">
        <v>100</v>
      </c>
      <c r="H62" s="33"/>
      <c r="I62" s="170">
        <v>42</v>
      </c>
      <c r="J62" s="180"/>
      <c r="K62" s="186">
        <f>I62*G62*J62</f>
        <v>0</v>
      </c>
      <c r="L62" s="37"/>
      <c r="M62" s="37"/>
      <c r="N62" s="80"/>
      <c r="O62" s="298"/>
      <c r="P62" s="299"/>
      <c r="Q62" s="299"/>
      <c r="R62" s="299"/>
      <c r="S62" s="1"/>
      <c r="T62" s="1"/>
      <c r="U62" s="298"/>
      <c r="V62" s="299"/>
      <c r="W62" s="299"/>
      <c r="X62" s="299"/>
      <c r="Y62" s="80"/>
      <c r="Z62" s="80"/>
      <c r="AA62" s="80"/>
      <c r="AB62" s="80"/>
    </row>
    <row r="63" spans="1:28" ht="99.95" customHeight="1" outlineLevel="1">
      <c r="A63" s="205">
        <v>42</v>
      </c>
      <c r="B63" s="287">
        <v>4607017945506</v>
      </c>
      <c r="C63" s="200" t="s">
        <v>115</v>
      </c>
      <c r="D63" s="239" t="s">
        <v>173</v>
      </c>
      <c r="E63" s="60" t="s">
        <v>116</v>
      </c>
      <c r="F63" s="217" t="s">
        <v>146</v>
      </c>
      <c r="G63" s="217">
        <v>60</v>
      </c>
      <c r="H63" s="33"/>
      <c r="I63" s="170">
        <v>38</v>
      </c>
      <c r="J63" s="180"/>
      <c r="K63" s="186">
        <f>I63*G63*J63</f>
        <v>0</v>
      </c>
      <c r="L63" s="37"/>
      <c r="M63" s="37"/>
      <c r="N63" s="80"/>
      <c r="O63" s="298"/>
      <c r="P63" s="299"/>
      <c r="Q63" s="299"/>
      <c r="R63" s="299"/>
      <c r="S63" s="1"/>
      <c r="T63" s="1"/>
      <c r="U63" s="298"/>
      <c r="V63" s="299"/>
      <c r="W63" s="299"/>
      <c r="X63" s="299"/>
      <c r="Y63" s="80"/>
      <c r="Z63" s="80"/>
      <c r="AA63" s="80"/>
      <c r="AB63" s="80"/>
    </row>
    <row r="64" spans="1:28" ht="99.95" customHeight="1" outlineLevel="1" thickBot="1">
      <c r="A64" s="209">
        <v>43</v>
      </c>
      <c r="B64" s="288">
        <v>4607017945490</v>
      </c>
      <c r="C64" s="278" t="s">
        <v>158</v>
      </c>
      <c r="D64" s="240" t="s">
        <v>173</v>
      </c>
      <c r="E64" s="31" t="s">
        <v>159</v>
      </c>
      <c r="F64" s="214" t="s">
        <v>146</v>
      </c>
      <c r="G64" s="214">
        <v>60</v>
      </c>
      <c r="H64" s="30"/>
      <c r="I64" s="171">
        <v>38</v>
      </c>
      <c r="J64" s="181"/>
      <c r="K64" s="187">
        <f>I64*G64*J64</f>
        <v>0</v>
      </c>
      <c r="L64" s="37"/>
      <c r="M64" s="37"/>
      <c r="N64" s="80"/>
      <c r="O64" s="298"/>
      <c r="P64" s="304"/>
      <c r="Q64" s="304"/>
      <c r="R64" s="304"/>
      <c r="S64" s="1"/>
      <c r="T64" s="1"/>
      <c r="U64" s="298"/>
      <c r="V64" s="299"/>
      <c r="W64" s="299"/>
      <c r="X64" s="299"/>
      <c r="Y64" s="80"/>
      <c r="Z64" s="80"/>
      <c r="AA64" s="80"/>
      <c r="AB64" s="80"/>
    </row>
    <row r="65" spans="1:29" ht="48.75" customHeight="1">
      <c r="A65" s="295" t="s">
        <v>84</v>
      </c>
      <c r="B65" s="296"/>
      <c r="C65" s="296"/>
      <c r="D65" s="296"/>
      <c r="E65" s="296"/>
      <c r="F65" s="296"/>
      <c r="G65" s="296"/>
      <c r="H65" s="296"/>
      <c r="I65" s="296"/>
      <c r="J65" s="297"/>
      <c r="K65" s="184">
        <f>SUM(K49:K64)</f>
        <v>0</v>
      </c>
      <c r="L65" s="37"/>
      <c r="M65" s="37"/>
      <c r="N65" s="80"/>
      <c r="O65" s="37"/>
      <c r="P65" s="37"/>
      <c r="Q65" s="37"/>
      <c r="R65" s="37"/>
    </row>
    <row r="66" spans="1:29" ht="60.75" customHeight="1">
      <c r="A66" s="289" t="s">
        <v>152</v>
      </c>
      <c r="B66" s="290"/>
      <c r="C66" s="290"/>
      <c r="D66" s="290"/>
      <c r="E66" s="290"/>
      <c r="F66" s="290"/>
      <c r="G66" s="290"/>
      <c r="H66" s="290"/>
      <c r="I66" s="290"/>
      <c r="J66" s="291"/>
      <c r="K66" s="300">
        <f>K34+K48+K65+K17</f>
        <v>0</v>
      </c>
      <c r="L66" s="80"/>
      <c r="M66" s="80"/>
      <c r="N66" s="80"/>
      <c r="O66" s="80"/>
      <c r="P66" s="80"/>
      <c r="Q66" s="80"/>
      <c r="R66" s="80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</row>
    <row r="67" spans="1:29" ht="30.75" customHeight="1" thickBot="1">
      <c r="A67" s="292"/>
      <c r="B67" s="293"/>
      <c r="C67" s="293"/>
      <c r="D67" s="293"/>
      <c r="E67" s="293"/>
      <c r="F67" s="293"/>
      <c r="G67" s="293"/>
      <c r="H67" s="293"/>
      <c r="I67" s="293"/>
      <c r="J67" s="294"/>
      <c r="K67" s="301"/>
      <c r="L67" s="188"/>
      <c r="M67" s="188"/>
      <c r="N67" s="80"/>
      <c r="O67" s="302"/>
      <c r="P67" s="303"/>
      <c r="Q67" s="303"/>
      <c r="R67" s="303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</row>
  </sheetData>
  <mergeCells count="91">
    <mergeCell ref="A3:J6"/>
    <mergeCell ref="O24:R24"/>
    <mergeCell ref="A8:K13"/>
    <mergeCell ref="A16:J16"/>
    <mergeCell ref="O21:R21"/>
    <mergeCell ref="Y2:AB2"/>
    <mergeCell ref="J14:J15"/>
    <mergeCell ref="A2:J2"/>
    <mergeCell ref="O2:R2"/>
    <mergeCell ref="A14:H14"/>
    <mergeCell ref="U2:X2"/>
    <mergeCell ref="Y3:AB12"/>
    <mergeCell ref="O7:R11"/>
    <mergeCell ref="O14:R15"/>
    <mergeCell ref="Y13:AB14"/>
    <mergeCell ref="U17:AB17"/>
    <mergeCell ref="O18:R18"/>
    <mergeCell ref="O23:R23"/>
    <mergeCell ref="U24:AB24"/>
    <mergeCell ref="U3:X12"/>
    <mergeCell ref="U15:X16"/>
    <mergeCell ref="O16:R16"/>
    <mergeCell ref="O3:R4"/>
    <mergeCell ref="U13:X14"/>
    <mergeCell ref="O26:R26"/>
    <mergeCell ref="O28:R28"/>
    <mergeCell ref="O27:R27"/>
    <mergeCell ref="U25:AB28"/>
    <mergeCell ref="Y15:AB16"/>
    <mergeCell ref="U23:AB23"/>
    <mergeCell ref="O17:R17"/>
    <mergeCell ref="O25:R25"/>
    <mergeCell ref="O20:R20"/>
    <mergeCell ref="U18:AB20"/>
    <mergeCell ref="U21:AB21"/>
    <mergeCell ref="A48:J48"/>
    <mergeCell ref="O46:R46"/>
    <mergeCell ref="O32:R32"/>
    <mergeCell ref="U46:X46"/>
    <mergeCell ref="U45:X45"/>
    <mergeCell ref="U33:AB36"/>
    <mergeCell ref="O33:R33"/>
    <mergeCell ref="O29:R29"/>
    <mergeCell ref="O30:R30"/>
    <mergeCell ref="U43:X43"/>
    <mergeCell ref="U37:AB40"/>
    <mergeCell ref="U29:AB32"/>
    <mergeCell ref="O31:R31"/>
    <mergeCell ref="U47:X47"/>
    <mergeCell ref="U51:X51"/>
    <mergeCell ref="U50:X50"/>
    <mergeCell ref="O47:R47"/>
    <mergeCell ref="A34:J34"/>
    <mergeCell ref="O45:R45"/>
    <mergeCell ref="A35:J35"/>
    <mergeCell ref="O43:R43"/>
    <mergeCell ref="O44:R44"/>
    <mergeCell ref="O39:R39"/>
    <mergeCell ref="O37:R37"/>
    <mergeCell ref="O36:R36"/>
    <mergeCell ref="O38:R38"/>
    <mergeCell ref="U55:X55"/>
    <mergeCell ref="U54:X54"/>
    <mergeCell ref="U53:X53"/>
    <mergeCell ref="O53:R53"/>
    <mergeCell ref="O54:R54"/>
    <mergeCell ref="U49:AB49"/>
    <mergeCell ref="U52:X52"/>
    <mergeCell ref="O52:R52"/>
    <mergeCell ref="T66:AC67"/>
    <mergeCell ref="U62:X62"/>
    <mergeCell ref="U64:X64"/>
    <mergeCell ref="U63:X63"/>
    <mergeCell ref="U56:X56"/>
    <mergeCell ref="O60:R60"/>
    <mergeCell ref="A49:J49"/>
    <mergeCell ref="O50:R50"/>
    <mergeCell ref="O51:R51"/>
    <mergeCell ref="O57:R57"/>
    <mergeCell ref="O55:R55"/>
    <mergeCell ref="O56:R56"/>
    <mergeCell ref="A66:J67"/>
    <mergeCell ref="A65:J65"/>
    <mergeCell ref="O58:R58"/>
    <mergeCell ref="O61:R61"/>
    <mergeCell ref="O59:R59"/>
    <mergeCell ref="K66:K67"/>
    <mergeCell ref="O62:R62"/>
    <mergeCell ref="O67:R67"/>
    <mergeCell ref="O63:R63"/>
    <mergeCell ref="O64:R64"/>
  </mergeCells>
  <phoneticPr fontId="4" type="noConversion"/>
  <pageMargins left="1.3779527559055118" right="0.23622047244094491" top="0.23622047244094491" bottom="0.15748031496062992" header="0.27559055118110237" footer="0.15748031496062992"/>
  <pageSetup paperSize="9" scale="18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O62"/>
  <sheetViews>
    <sheetView topLeftCell="A41" workbookViewId="0">
      <selection activeCell="D55" sqref="D55"/>
    </sheetView>
  </sheetViews>
  <sheetFormatPr defaultRowHeight="15" outlineLevelRow="1"/>
  <cols>
    <col min="1" max="1" width="6.42578125" style="69" customWidth="1"/>
    <col min="2" max="2" width="42" customWidth="1"/>
    <col min="3" max="3" width="10.28515625" customWidth="1"/>
    <col min="4" max="4" width="9" style="19" customWidth="1"/>
    <col min="5" max="5" width="7.28515625" customWidth="1"/>
    <col min="6" max="6" width="7.42578125" customWidth="1"/>
    <col min="7" max="7" width="7.7109375" customWidth="1"/>
    <col min="8" max="8" width="7.5703125" customWidth="1"/>
    <col min="9" max="9" width="11" bestFit="1" customWidth="1"/>
    <col min="10" max="10" width="7.42578125" customWidth="1"/>
    <col min="11" max="11" width="6.140625" customWidth="1"/>
    <col min="12" max="12" width="7.5703125" customWidth="1"/>
    <col min="13" max="13" width="19.42578125" style="49" customWidth="1"/>
    <col min="14" max="14" width="9.140625" style="40"/>
    <col min="15" max="15" width="15" style="40" customWidth="1"/>
  </cols>
  <sheetData>
    <row r="5" spans="1:15" ht="15" customHeight="1"/>
    <row r="6" spans="1:15" ht="9" customHeight="1"/>
    <row r="7" spans="1:15" ht="30.75" customHeight="1">
      <c r="A7" s="392" t="s">
        <v>10</v>
      </c>
      <c r="B7" s="392"/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</row>
    <row r="8" spans="1:15" ht="14.25" customHeight="1" thickBot="1">
      <c r="A8" s="25"/>
      <c r="B8" s="48"/>
      <c r="C8" s="48"/>
      <c r="D8" s="26"/>
      <c r="E8" s="27" t="s">
        <v>123</v>
      </c>
      <c r="F8" s="25"/>
      <c r="G8" s="25"/>
      <c r="H8" s="25"/>
      <c r="I8" s="25"/>
      <c r="J8" s="25"/>
      <c r="K8" s="25"/>
      <c r="L8" s="25"/>
      <c r="M8" s="51"/>
      <c r="N8" s="25"/>
      <c r="O8" s="25"/>
    </row>
    <row r="9" spans="1:15" ht="45">
      <c r="A9" s="118" t="s">
        <v>13</v>
      </c>
      <c r="B9" s="119" t="s">
        <v>14</v>
      </c>
      <c r="C9" s="119"/>
      <c r="D9" s="120" t="s">
        <v>26</v>
      </c>
      <c r="E9" s="121" t="s">
        <v>15</v>
      </c>
      <c r="F9" s="122" t="s">
        <v>16</v>
      </c>
      <c r="G9" s="122" t="s">
        <v>17</v>
      </c>
      <c r="H9" s="122" t="s">
        <v>22</v>
      </c>
      <c r="I9" s="122" t="s">
        <v>18</v>
      </c>
      <c r="J9" s="393" t="s">
        <v>63</v>
      </c>
      <c r="K9" s="393"/>
      <c r="L9" s="393"/>
      <c r="M9" s="123" t="s">
        <v>19</v>
      </c>
      <c r="N9" s="122" t="s">
        <v>20</v>
      </c>
      <c r="O9" s="124" t="s">
        <v>21</v>
      </c>
    </row>
    <row r="10" spans="1:15" ht="24.95" customHeight="1">
      <c r="A10" s="125">
        <v>1</v>
      </c>
      <c r="B10" s="5" t="s">
        <v>177</v>
      </c>
      <c r="C10" s="5"/>
      <c r="D10" s="24">
        <f ca="1">1*'ДОХЛОКС (Бланк Заказа) '!J17</f>
        <v>0</v>
      </c>
      <c r="E10" s="6">
        <v>50</v>
      </c>
      <c r="F10" s="7">
        <v>2.75</v>
      </c>
      <c r="G10" s="8">
        <v>2.9</v>
      </c>
      <c r="H10" s="7">
        <f>G10-F10</f>
        <v>0.14999999999999991</v>
      </c>
      <c r="I10" s="9">
        <f>(J10*K10*L10)/1000000000</f>
        <v>7.1415000000000003E-3</v>
      </c>
      <c r="J10" s="10">
        <v>345</v>
      </c>
      <c r="K10" s="11">
        <v>180</v>
      </c>
      <c r="L10" s="11">
        <v>115</v>
      </c>
      <c r="M10" s="50">
        <v>4627163700125</v>
      </c>
      <c r="N10" s="12">
        <f>SUM(I10*D10)</f>
        <v>0</v>
      </c>
      <c r="O10" s="126">
        <f>SUM(G10*D10)</f>
        <v>0</v>
      </c>
    </row>
    <row r="11" spans="1:15" ht="24.95" customHeight="1">
      <c r="A11" s="125">
        <v>2</v>
      </c>
      <c r="B11" s="5" t="s">
        <v>118</v>
      </c>
      <c r="C11" s="5"/>
      <c r="D11" s="24">
        <f ca="1">1*'ДОХЛОКС (Бланк Заказа) '!J18</f>
        <v>0</v>
      </c>
      <c r="E11" s="6">
        <v>48</v>
      </c>
      <c r="F11" s="7">
        <v>2.16</v>
      </c>
      <c r="G11" s="8">
        <v>2.4</v>
      </c>
      <c r="H11" s="7">
        <f>G11-F11</f>
        <v>0.23999999999999977</v>
      </c>
      <c r="I11" s="9">
        <f t="shared" ref="I11:I23" si="0">(J11*K11*L11)/1000000000</f>
        <v>1.34688E-2</v>
      </c>
      <c r="J11" s="10">
        <v>400</v>
      </c>
      <c r="K11" s="11">
        <v>244</v>
      </c>
      <c r="L11" s="11">
        <v>138</v>
      </c>
      <c r="M11" s="50">
        <v>4620769131508</v>
      </c>
      <c r="N11" s="12">
        <f t="shared" ref="N11:N17" si="1">SUM(I11*D11)</f>
        <v>0</v>
      </c>
      <c r="O11" s="126">
        <f t="shared" ref="O11:O17" si="2">SUM(G11*D11)</f>
        <v>0</v>
      </c>
    </row>
    <row r="12" spans="1:15" ht="24.95" customHeight="1">
      <c r="A12" s="125">
        <v>3</v>
      </c>
      <c r="B12" s="5" t="s">
        <v>119</v>
      </c>
      <c r="C12" s="5"/>
      <c r="D12" s="24">
        <f ca="1">1*'ДОХЛОКС (Бланк Заказа) '!J19</f>
        <v>0</v>
      </c>
      <c r="E12" s="6">
        <v>48</v>
      </c>
      <c r="F12" s="7">
        <v>2.16</v>
      </c>
      <c r="G12" s="8">
        <v>2.4</v>
      </c>
      <c r="H12" s="7">
        <f>G12-F12</f>
        <v>0.23999999999999977</v>
      </c>
      <c r="I12" s="9">
        <f>(J12*K12*L12)/1000000000</f>
        <v>1.34688E-2</v>
      </c>
      <c r="J12" s="10">
        <v>400</v>
      </c>
      <c r="K12" s="11">
        <v>244</v>
      </c>
      <c r="L12" s="11">
        <v>138</v>
      </c>
      <c r="M12" s="50">
        <v>4620769131546</v>
      </c>
      <c r="N12" s="12">
        <f t="shared" si="1"/>
        <v>0</v>
      </c>
      <c r="O12" s="126">
        <f t="shared" si="2"/>
        <v>0</v>
      </c>
    </row>
    <row r="13" spans="1:15" ht="24.95" hidden="1" customHeight="1" outlineLevel="1">
      <c r="A13" s="125">
        <v>4</v>
      </c>
      <c r="B13" s="5" t="s">
        <v>82</v>
      </c>
      <c r="C13" s="5"/>
      <c r="D13" s="24">
        <f ca="1">1*'ДОХЛОКС (Бланк Заказа) '!J20</f>
        <v>0</v>
      </c>
      <c r="E13" s="6">
        <v>48</v>
      </c>
      <c r="F13" s="7">
        <v>2.16</v>
      </c>
      <c r="G13" s="8">
        <v>2.4</v>
      </c>
      <c r="H13" s="7">
        <f>G13-F13</f>
        <v>0.23999999999999977</v>
      </c>
      <c r="I13" s="9">
        <f t="shared" si="0"/>
        <v>1.34688E-2</v>
      </c>
      <c r="J13" s="10">
        <v>400</v>
      </c>
      <c r="K13" s="11">
        <v>244</v>
      </c>
      <c r="L13" s="11">
        <v>138</v>
      </c>
      <c r="M13" s="50">
        <v>4620769131072</v>
      </c>
      <c r="N13" s="12">
        <f t="shared" si="1"/>
        <v>0</v>
      </c>
      <c r="O13" s="126">
        <f t="shared" si="2"/>
        <v>0</v>
      </c>
    </row>
    <row r="14" spans="1:15" ht="28.5" customHeight="1" collapsed="1">
      <c r="A14" s="125">
        <v>4</v>
      </c>
      <c r="B14" s="5" t="s">
        <v>83</v>
      </c>
      <c r="C14" s="5"/>
      <c r="D14" s="24">
        <f ca="1">1*'ДОХЛОКС (Бланк Заказа) '!J21</f>
        <v>0</v>
      </c>
      <c r="E14" s="14">
        <v>24</v>
      </c>
      <c r="F14" s="7">
        <v>1.86</v>
      </c>
      <c r="G14" s="8">
        <v>2.1</v>
      </c>
      <c r="H14" s="7">
        <f>G14-F14</f>
        <v>0.24</v>
      </c>
      <c r="I14" s="9">
        <f>(J14*K14*L14)/1000000000</f>
        <v>1.34688E-2</v>
      </c>
      <c r="J14" s="10">
        <v>400</v>
      </c>
      <c r="K14" s="11">
        <v>244</v>
      </c>
      <c r="L14" s="11">
        <v>138</v>
      </c>
      <c r="M14" s="50">
        <v>4620769131539</v>
      </c>
      <c r="N14" s="12">
        <f t="shared" si="1"/>
        <v>0</v>
      </c>
      <c r="O14" s="126">
        <f t="shared" si="2"/>
        <v>0</v>
      </c>
    </row>
    <row r="15" spans="1:15" ht="28.5" customHeight="1">
      <c r="A15" s="125">
        <v>5</v>
      </c>
      <c r="B15" s="5" t="s">
        <v>192</v>
      </c>
      <c r="C15" s="5"/>
      <c r="D15" s="24">
        <f ca="1">1*'ДОХЛОКС (Бланк Заказа) '!J22</f>
        <v>0</v>
      </c>
      <c r="E15" s="14">
        <v>20</v>
      </c>
      <c r="F15" s="7">
        <v>1.06</v>
      </c>
      <c r="G15" s="8">
        <v>1.3</v>
      </c>
      <c r="H15" s="7">
        <v>0.24</v>
      </c>
      <c r="I15" s="9">
        <v>1.34688E-2</v>
      </c>
      <c r="J15" s="10">
        <v>400</v>
      </c>
      <c r="K15" s="11">
        <v>244</v>
      </c>
      <c r="L15" s="11">
        <v>138</v>
      </c>
      <c r="M15" s="50">
        <v>4620769131607</v>
      </c>
      <c r="N15" s="12">
        <f>SUM(I15*D15)</f>
        <v>0</v>
      </c>
      <c r="O15" s="126">
        <f>SUM(G15*D15)</f>
        <v>0</v>
      </c>
    </row>
    <row r="16" spans="1:15" ht="24.95" customHeight="1">
      <c r="A16" s="125">
        <v>6</v>
      </c>
      <c r="B16" s="5" t="s">
        <v>161</v>
      </c>
      <c r="C16" s="82"/>
      <c r="D16" s="22">
        <f ca="1">1*'ДОХЛОКС (Бланк Заказа) '!J23</f>
        <v>0</v>
      </c>
      <c r="E16" s="14">
        <v>40</v>
      </c>
      <c r="F16" s="7">
        <v>4.2</v>
      </c>
      <c r="G16" s="8">
        <v>4.5</v>
      </c>
      <c r="H16" s="7">
        <v>0.3</v>
      </c>
      <c r="I16" s="9">
        <f>(J16*K16*L16)/1000000000</f>
        <v>1.2628E-2</v>
      </c>
      <c r="J16" s="10">
        <v>385</v>
      </c>
      <c r="K16" s="11">
        <v>200</v>
      </c>
      <c r="L16" s="11">
        <v>164</v>
      </c>
      <c r="M16" s="50">
        <v>4620769131201</v>
      </c>
      <c r="N16" s="12">
        <f t="shared" si="1"/>
        <v>0</v>
      </c>
      <c r="O16" s="126">
        <f t="shared" si="2"/>
        <v>0</v>
      </c>
    </row>
    <row r="17" spans="1:15" ht="24.95" customHeight="1">
      <c r="A17" s="125">
        <v>7</v>
      </c>
      <c r="B17" s="238" t="s">
        <v>168</v>
      </c>
      <c r="C17" s="82"/>
      <c r="D17" s="22">
        <f ca="1">1*'ДОХЛОКС (Бланк Заказа) '!J24</f>
        <v>0</v>
      </c>
      <c r="E17" s="14">
        <v>100</v>
      </c>
      <c r="F17" s="7">
        <v>4.4000000000000004</v>
      </c>
      <c r="G17" s="8">
        <v>4.7</v>
      </c>
      <c r="H17" s="7">
        <v>0.3</v>
      </c>
      <c r="I17" s="9">
        <f>(J17*K17*L17)/1000000000</f>
        <v>1.2518400000000001E-2</v>
      </c>
      <c r="J17" s="10">
        <v>320</v>
      </c>
      <c r="K17" s="11">
        <v>240</v>
      </c>
      <c r="L17" s="11">
        <v>163</v>
      </c>
      <c r="M17" s="237">
        <v>4627163700118</v>
      </c>
      <c r="N17" s="12">
        <f t="shared" si="1"/>
        <v>0</v>
      </c>
      <c r="O17" s="126">
        <f t="shared" si="2"/>
        <v>0</v>
      </c>
    </row>
    <row r="18" spans="1:15" ht="24.95" customHeight="1" thickBot="1">
      <c r="A18" s="127">
        <v>8</v>
      </c>
      <c r="B18" s="100" t="s">
        <v>81</v>
      </c>
      <c r="C18" s="100"/>
      <c r="D18" s="101">
        <f ca="1">1*'ДОХЛОКС (Бланк Заказа) '!J25</f>
        <v>0</v>
      </c>
      <c r="E18" s="102">
        <v>48</v>
      </c>
      <c r="F18" s="103">
        <v>2.16</v>
      </c>
      <c r="G18" s="104">
        <v>2.4</v>
      </c>
      <c r="H18" s="103">
        <f>G18-F18</f>
        <v>0.23999999999999977</v>
      </c>
      <c r="I18" s="105">
        <f t="shared" si="0"/>
        <v>1.34688E-2</v>
      </c>
      <c r="J18" s="106">
        <v>400</v>
      </c>
      <c r="K18" s="107">
        <v>244</v>
      </c>
      <c r="L18" s="107">
        <v>138</v>
      </c>
      <c r="M18" s="108">
        <v>4620769130747</v>
      </c>
      <c r="N18" s="109">
        <f t="shared" ref="N18:N23" si="3">SUM(I18*D18)</f>
        <v>0</v>
      </c>
      <c r="O18" s="128">
        <f t="shared" ref="O18:O23" si="4">SUM(G18*D18)</f>
        <v>0</v>
      </c>
    </row>
    <row r="19" spans="1:15" ht="24.95" customHeight="1">
      <c r="A19" s="129">
        <v>9</v>
      </c>
      <c r="B19" s="83" t="s">
        <v>125</v>
      </c>
      <c r="C19" s="83"/>
      <c r="D19" s="91">
        <f ca="1">1*'ДОХЛОКС (Бланк Заказа) '!J26</f>
        <v>0</v>
      </c>
      <c r="E19" s="92">
        <v>48</v>
      </c>
      <c r="F19" s="93">
        <v>2.16</v>
      </c>
      <c r="G19" s="94">
        <v>2.4</v>
      </c>
      <c r="H19" s="93">
        <f t="shared" ref="H19:H26" si="5">G19-F19</f>
        <v>0.23999999999999977</v>
      </c>
      <c r="I19" s="95">
        <f t="shared" si="0"/>
        <v>1.274E-2</v>
      </c>
      <c r="J19" s="96">
        <v>400</v>
      </c>
      <c r="K19" s="97">
        <v>245</v>
      </c>
      <c r="L19" s="97">
        <v>130</v>
      </c>
      <c r="M19" s="98">
        <v>4620769130013</v>
      </c>
      <c r="N19" s="92">
        <f t="shared" si="3"/>
        <v>0</v>
      </c>
      <c r="O19" s="130">
        <f t="shared" si="4"/>
        <v>0</v>
      </c>
    </row>
    <row r="20" spans="1:15" ht="24.95" customHeight="1">
      <c r="A20" s="125">
        <v>10</v>
      </c>
      <c r="B20" s="5" t="s">
        <v>126</v>
      </c>
      <c r="C20" s="5"/>
      <c r="D20" s="21">
        <f ca="1">1*'ДОХЛОКС (Бланк Заказа) '!J27</f>
        <v>0</v>
      </c>
      <c r="E20" s="12">
        <v>36</v>
      </c>
      <c r="F20" s="7">
        <v>3.8</v>
      </c>
      <c r="G20" s="13">
        <v>4.0999999999999996</v>
      </c>
      <c r="H20" s="7">
        <f t="shared" si="5"/>
        <v>0.29999999999999982</v>
      </c>
      <c r="I20" s="9">
        <f t="shared" si="0"/>
        <v>2.2423295999999999E-2</v>
      </c>
      <c r="J20" s="10">
        <v>388</v>
      </c>
      <c r="K20" s="11">
        <v>224</v>
      </c>
      <c r="L20" s="11">
        <v>258</v>
      </c>
      <c r="M20" s="50">
        <v>4620769130334</v>
      </c>
      <c r="N20" s="12">
        <f t="shared" si="3"/>
        <v>0</v>
      </c>
      <c r="O20" s="126">
        <f t="shared" si="4"/>
        <v>0</v>
      </c>
    </row>
    <row r="21" spans="1:15" ht="24.95" customHeight="1">
      <c r="A21" s="125">
        <v>11</v>
      </c>
      <c r="B21" s="5" t="s">
        <v>66</v>
      </c>
      <c r="C21" s="5"/>
      <c r="D21" s="21">
        <f ca="1">1*'ДОХЛОКС (Бланк Заказа) '!J28</f>
        <v>0</v>
      </c>
      <c r="E21" s="12">
        <v>48</v>
      </c>
      <c r="F21" s="7">
        <v>2.36</v>
      </c>
      <c r="G21" s="8">
        <v>2.6</v>
      </c>
      <c r="H21" s="7">
        <f t="shared" si="5"/>
        <v>0.24000000000000021</v>
      </c>
      <c r="I21" s="9">
        <f t="shared" si="0"/>
        <v>2.2423295999999999E-2</v>
      </c>
      <c r="J21" s="10">
        <v>388</v>
      </c>
      <c r="K21" s="11">
        <v>224</v>
      </c>
      <c r="L21" s="11">
        <v>258</v>
      </c>
      <c r="M21" s="50">
        <v>4620769130341</v>
      </c>
      <c r="N21" s="12">
        <f t="shared" si="3"/>
        <v>0</v>
      </c>
      <c r="O21" s="126">
        <f t="shared" si="4"/>
        <v>0</v>
      </c>
    </row>
    <row r="22" spans="1:15" ht="24.95" customHeight="1">
      <c r="A22" s="125">
        <v>12</v>
      </c>
      <c r="B22" s="5" t="s">
        <v>73</v>
      </c>
      <c r="C22" s="5"/>
      <c r="D22" s="21">
        <f ca="1">1*'ДОХЛОКС (Бланк Заказа) '!J29</f>
        <v>0</v>
      </c>
      <c r="E22" s="12">
        <v>36</v>
      </c>
      <c r="F22" s="7">
        <v>3.8</v>
      </c>
      <c r="G22" s="13">
        <v>4.0999999999999996</v>
      </c>
      <c r="H22" s="7">
        <f t="shared" si="5"/>
        <v>0.29999999999999982</v>
      </c>
      <c r="I22" s="9">
        <f t="shared" si="0"/>
        <v>2.2423295999999999E-2</v>
      </c>
      <c r="J22" s="10">
        <v>388</v>
      </c>
      <c r="K22" s="11">
        <v>224</v>
      </c>
      <c r="L22" s="11">
        <v>258</v>
      </c>
      <c r="M22" s="50">
        <v>4620769131119</v>
      </c>
      <c r="N22" s="12">
        <f t="shared" si="3"/>
        <v>0</v>
      </c>
      <c r="O22" s="126">
        <f t="shared" si="4"/>
        <v>0</v>
      </c>
    </row>
    <row r="23" spans="1:15" ht="24.95" customHeight="1" thickBot="1">
      <c r="A23" s="127">
        <v>13</v>
      </c>
      <c r="B23" s="100" t="s">
        <v>49</v>
      </c>
      <c r="C23" s="100"/>
      <c r="D23" s="117">
        <f ca="1">1*'ДОХЛОКС (Бланк Заказа) '!J30</f>
        <v>0</v>
      </c>
      <c r="E23" s="102">
        <v>48</v>
      </c>
      <c r="F23" s="103">
        <v>2.36</v>
      </c>
      <c r="G23" s="104">
        <v>2.6</v>
      </c>
      <c r="H23" s="103">
        <f t="shared" si="5"/>
        <v>0.24000000000000021</v>
      </c>
      <c r="I23" s="105">
        <f t="shared" si="0"/>
        <v>2.2423295999999999E-2</v>
      </c>
      <c r="J23" s="10">
        <v>388</v>
      </c>
      <c r="K23" s="11">
        <v>224</v>
      </c>
      <c r="L23" s="11">
        <v>258</v>
      </c>
      <c r="M23" s="108">
        <v>4620769131041</v>
      </c>
      <c r="N23" s="109">
        <f t="shared" si="3"/>
        <v>0</v>
      </c>
      <c r="O23" s="128">
        <f t="shared" si="4"/>
        <v>0</v>
      </c>
    </row>
    <row r="24" spans="1:15" ht="24.95" customHeight="1">
      <c r="A24" s="129">
        <v>14</v>
      </c>
      <c r="B24" s="111" t="s">
        <v>70</v>
      </c>
      <c r="C24" s="111"/>
      <c r="D24" s="91">
        <f ca="1">1*'ДОХЛОКС (Бланк Заказа) '!J31</f>
        <v>0</v>
      </c>
      <c r="E24" s="92">
        <v>100</v>
      </c>
      <c r="F24" s="112">
        <v>1.64</v>
      </c>
      <c r="G24" s="113">
        <v>1.84</v>
      </c>
      <c r="H24" s="112">
        <f>G24-F24</f>
        <v>0.20000000000000018</v>
      </c>
      <c r="I24" s="114">
        <f>(J24*K24*L24)/1000000000</f>
        <v>4.8971520000000001E-3</v>
      </c>
      <c r="J24" s="115">
        <v>218</v>
      </c>
      <c r="K24" s="116">
        <v>208</v>
      </c>
      <c r="L24" s="116">
        <v>108</v>
      </c>
      <c r="M24" s="98">
        <v>4607060892529</v>
      </c>
      <c r="N24" s="92">
        <f>SUM(I24*D24)</f>
        <v>0</v>
      </c>
      <c r="O24" s="130">
        <f>SUM(G24*D24)</f>
        <v>0</v>
      </c>
    </row>
    <row r="25" spans="1:15" ht="24.95" customHeight="1">
      <c r="A25" s="125">
        <v>15</v>
      </c>
      <c r="B25" s="47" t="s">
        <v>48</v>
      </c>
      <c r="C25" s="47"/>
      <c r="D25" s="21">
        <f ca="1">1*'ДОХЛОКС (Бланк Заказа) '!J32</f>
        <v>0</v>
      </c>
      <c r="E25" s="12">
        <v>135</v>
      </c>
      <c r="F25" s="41">
        <v>2.4</v>
      </c>
      <c r="G25" s="42">
        <v>2.8</v>
      </c>
      <c r="H25" s="41">
        <f t="shared" si="5"/>
        <v>0.39999999999999991</v>
      </c>
      <c r="I25" s="43">
        <f>(J25*K25*L25)/1000000000</f>
        <v>5.1705240000000001E-3</v>
      </c>
      <c r="J25" s="44">
        <v>218</v>
      </c>
      <c r="K25" s="45">
        <v>201</v>
      </c>
      <c r="L25" s="45">
        <v>118</v>
      </c>
      <c r="M25" s="50">
        <v>4607060892178</v>
      </c>
      <c r="N25" s="12">
        <f>SUM(I25*D25)</f>
        <v>0</v>
      </c>
      <c r="O25" s="126">
        <f>SUM(G25*D25)</f>
        <v>0</v>
      </c>
    </row>
    <row r="26" spans="1:15" ht="24.95" customHeight="1" thickBot="1">
      <c r="A26" s="134">
        <v>16</v>
      </c>
      <c r="B26" s="135" t="s">
        <v>28</v>
      </c>
      <c r="C26" s="135"/>
      <c r="D26" s="22">
        <f ca="1">1*'ДОХЛОКС (Бланк Заказа) '!J33</f>
        <v>0</v>
      </c>
      <c r="E26" s="136">
        <v>200</v>
      </c>
      <c r="F26" s="137">
        <v>3.4</v>
      </c>
      <c r="G26" s="138">
        <v>3.7</v>
      </c>
      <c r="H26" s="137">
        <f t="shared" si="5"/>
        <v>0.30000000000000027</v>
      </c>
      <c r="I26" s="139">
        <f>(J26*K26*L26)/1000000000</f>
        <v>2.7456000000000001E-2</v>
      </c>
      <c r="J26" s="140">
        <v>440</v>
      </c>
      <c r="K26" s="141">
        <v>320</v>
      </c>
      <c r="L26" s="141">
        <v>195</v>
      </c>
      <c r="M26" s="142">
        <v>4603646001491</v>
      </c>
      <c r="N26" s="136">
        <f>SUM(I26*D26)</f>
        <v>0</v>
      </c>
      <c r="O26" s="143">
        <f>SUM(G26*D26)</f>
        <v>0</v>
      </c>
    </row>
    <row r="27" spans="1:15" ht="14.25" customHeight="1" thickBot="1">
      <c r="A27" s="144"/>
      <c r="B27" s="145"/>
      <c r="C27" s="145"/>
      <c r="D27" s="146"/>
      <c r="E27" s="147" t="s">
        <v>124</v>
      </c>
      <c r="F27" s="148"/>
      <c r="G27" s="148"/>
      <c r="H27" s="148"/>
      <c r="I27" s="148"/>
      <c r="J27" s="148"/>
      <c r="K27" s="148"/>
      <c r="L27" s="148"/>
      <c r="M27" s="149"/>
      <c r="N27" s="148"/>
      <c r="O27" s="150"/>
    </row>
    <row r="28" spans="1:15" ht="24.95" customHeight="1">
      <c r="A28" s="129">
        <v>17</v>
      </c>
      <c r="B28" s="111" t="s">
        <v>24</v>
      </c>
      <c r="C28" s="111"/>
      <c r="D28" s="91">
        <f ca="1">1*'ДОХЛОКС (Бланк Заказа) '!J36</f>
        <v>0</v>
      </c>
      <c r="E28" s="92">
        <v>50</v>
      </c>
      <c r="F28" s="99">
        <v>8.1</v>
      </c>
      <c r="G28" s="99">
        <v>8.4</v>
      </c>
      <c r="H28" s="93">
        <f t="shared" ref="H28:H39" si="6">G28-F28</f>
        <v>0.30000000000000071</v>
      </c>
      <c r="I28" s="95">
        <f t="shared" ref="I28:I39" si="7">(J28*K28*L28)/1000000000</f>
        <v>2.7456000000000001E-2</v>
      </c>
      <c r="J28" s="96">
        <v>440</v>
      </c>
      <c r="K28" s="97">
        <v>320</v>
      </c>
      <c r="L28" s="97">
        <v>195</v>
      </c>
      <c r="M28" s="98">
        <v>4607060890013</v>
      </c>
      <c r="N28" s="92">
        <f t="shared" ref="N28:N39" si="8">SUM(I28*D28)</f>
        <v>0</v>
      </c>
      <c r="O28" s="130">
        <f t="shared" ref="O28:O39" si="9">SUM(G28*D28)</f>
        <v>0</v>
      </c>
    </row>
    <row r="29" spans="1:15" ht="24.95" customHeight="1">
      <c r="A29" s="125">
        <v>18</v>
      </c>
      <c r="B29" s="47" t="s">
        <v>58</v>
      </c>
      <c r="C29" s="47"/>
      <c r="D29" s="21">
        <f ca="1">1*'ДОХЛОКС (Бланк Заказа) '!J37</f>
        <v>0</v>
      </c>
      <c r="E29" s="12">
        <v>100</v>
      </c>
      <c r="F29" s="7">
        <v>9.6999999999999993</v>
      </c>
      <c r="G29" s="13">
        <v>10</v>
      </c>
      <c r="H29" s="7">
        <f>G29-F29</f>
        <v>0.30000000000000071</v>
      </c>
      <c r="I29" s="9">
        <f>(J29*K29*L29)/1000000000</f>
        <v>2.2888249999999999E-2</v>
      </c>
      <c r="J29" s="10">
        <v>385</v>
      </c>
      <c r="K29" s="11">
        <v>290</v>
      </c>
      <c r="L29" s="11">
        <v>205</v>
      </c>
      <c r="M29" s="46">
        <v>4620769131454</v>
      </c>
      <c r="N29" s="12">
        <f>SUM(I29*D29)</f>
        <v>0</v>
      </c>
      <c r="O29" s="126">
        <f>SUM(G29*D29)</f>
        <v>0</v>
      </c>
    </row>
    <row r="30" spans="1:15" ht="24.95" customHeight="1">
      <c r="A30" s="125">
        <v>19</v>
      </c>
      <c r="B30" s="47" t="s">
        <v>36</v>
      </c>
      <c r="C30" s="47"/>
      <c r="D30" s="21">
        <f ca="1">1*'ДОХЛОКС (Бланк Заказа) '!J38</f>
        <v>0</v>
      </c>
      <c r="E30" s="12">
        <v>100</v>
      </c>
      <c r="F30" s="7">
        <v>9.6999999999999993</v>
      </c>
      <c r="G30" s="13">
        <v>10</v>
      </c>
      <c r="H30" s="7">
        <f t="shared" si="6"/>
        <v>0.30000000000000071</v>
      </c>
      <c r="I30" s="9">
        <f t="shared" si="7"/>
        <v>2.2888249999999999E-2</v>
      </c>
      <c r="J30" s="10">
        <v>385</v>
      </c>
      <c r="K30" s="11">
        <v>290</v>
      </c>
      <c r="L30" s="11">
        <v>205</v>
      </c>
      <c r="M30" s="46">
        <v>4620769131218</v>
      </c>
      <c r="N30" s="12">
        <f t="shared" si="8"/>
        <v>0</v>
      </c>
      <c r="O30" s="126">
        <f t="shared" si="9"/>
        <v>0</v>
      </c>
    </row>
    <row r="31" spans="1:15" ht="24.95" customHeight="1">
      <c r="A31" s="125">
        <v>20</v>
      </c>
      <c r="B31" s="47" t="s">
        <v>37</v>
      </c>
      <c r="C31" s="47"/>
      <c r="D31" s="21">
        <f ca="1">1*'ДОХЛОКС (Бланк Заказа) '!J39</f>
        <v>0</v>
      </c>
      <c r="E31" s="12">
        <v>50</v>
      </c>
      <c r="F31" s="7">
        <v>9.6999999999999993</v>
      </c>
      <c r="G31" s="13">
        <v>10</v>
      </c>
      <c r="H31" s="7">
        <f t="shared" si="6"/>
        <v>0.30000000000000071</v>
      </c>
      <c r="I31" s="9">
        <f t="shared" si="7"/>
        <v>2.2888249999999999E-2</v>
      </c>
      <c r="J31" s="10">
        <v>385</v>
      </c>
      <c r="K31" s="11">
        <v>290</v>
      </c>
      <c r="L31" s="11">
        <v>205</v>
      </c>
      <c r="M31" s="46">
        <v>4620769131232</v>
      </c>
      <c r="N31" s="12">
        <f t="shared" si="8"/>
        <v>0</v>
      </c>
      <c r="O31" s="126">
        <f t="shared" si="9"/>
        <v>0</v>
      </c>
    </row>
    <row r="32" spans="1:15" ht="24.95" customHeight="1">
      <c r="A32" s="125">
        <v>21</v>
      </c>
      <c r="B32" s="84" t="s">
        <v>165</v>
      </c>
      <c r="C32" s="47"/>
      <c r="D32" s="21">
        <f ca="1">1*'ДОХЛОКС (Бланк Заказа) '!J40</f>
        <v>0</v>
      </c>
      <c r="E32" s="12">
        <v>50</v>
      </c>
      <c r="F32" s="7">
        <v>9.6999999999999993</v>
      </c>
      <c r="G32" s="13">
        <v>10</v>
      </c>
      <c r="H32" s="7">
        <f>G32-F32</f>
        <v>0.30000000000000071</v>
      </c>
      <c r="I32" s="9">
        <f>(J32*K32*L32)/1000000000</f>
        <v>2.2888249999999999E-2</v>
      </c>
      <c r="J32" s="10">
        <v>385</v>
      </c>
      <c r="K32" s="11">
        <v>290</v>
      </c>
      <c r="L32" s="11">
        <v>205</v>
      </c>
      <c r="M32" s="236">
        <v>4627163700071</v>
      </c>
      <c r="N32" s="12">
        <f>SUM(I32*D32)</f>
        <v>0</v>
      </c>
      <c r="O32" s="126">
        <f>SUM(G32*D32)</f>
        <v>0</v>
      </c>
    </row>
    <row r="33" spans="1:15" ht="24.95" customHeight="1">
      <c r="A33" s="125">
        <v>22</v>
      </c>
      <c r="B33" s="5" t="s">
        <v>92</v>
      </c>
      <c r="C33" s="5"/>
      <c r="D33" s="24">
        <f ca="1">1*'ДОХЛОКС (Бланк Заказа) '!J41</f>
        <v>0</v>
      </c>
      <c r="E33" s="6">
        <v>30</v>
      </c>
      <c r="F33" s="7">
        <v>6</v>
      </c>
      <c r="G33" s="8">
        <v>6.4</v>
      </c>
      <c r="H33" s="7">
        <f>G33-F33</f>
        <v>0.40000000000000036</v>
      </c>
      <c r="I33" s="9">
        <f>(J33*K33*L33)/1000000000</f>
        <v>1.3731E-2</v>
      </c>
      <c r="J33" s="10">
        <v>398</v>
      </c>
      <c r="K33" s="11">
        <v>250</v>
      </c>
      <c r="L33" s="11">
        <v>138</v>
      </c>
      <c r="M33" s="50">
        <v>4627163700057</v>
      </c>
      <c r="N33" s="12">
        <f>SUM(I33*D33)</f>
        <v>0</v>
      </c>
      <c r="O33" s="126">
        <f>SUM(G33*D33)</f>
        <v>0</v>
      </c>
    </row>
    <row r="34" spans="1:15" ht="24.95" customHeight="1">
      <c r="A34" s="125">
        <v>23</v>
      </c>
      <c r="B34" s="5" t="s">
        <v>90</v>
      </c>
      <c r="C34" s="5"/>
      <c r="D34" s="24">
        <f ca="1">1*'ДОХЛОКС (Бланк Заказа) '!J42</f>
        <v>0</v>
      </c>
      <c r="E34" s="6">
        <v>48</v>
      </c>
      <c r="F34" s="7">
        <v>2.16</v>
      </c>
      <c r="G34" s="8">
        <v>2.4</v>
      </c>
      <c r="H34" s="7">
        <f>G34-F34</f>
        <v>0.23999999999999977</v>
      </c>
      <c r="I34" s="9">
        <f t="shared" si="7"/>
        <v>1.264032E-2</v>
      </c>
      <c r="J34" s="10">
        <v>396</v>
      </c>
      <c r="K34" s="11">
        <v>240</v>
      </c>
      <c r="L34" s="11">
        <v>133</v>
      </c>
      <c r="M34" s="50">
        <v>4627163700033</v>
      </c>
      <c r="N34" s="12">
        <f>SUM(I34*D34)</f>
        <v>0</v>
      </c>
      <c r="O34" s="126">
        <f>SUM(G34*D34)</f>
        <v>0</v>
      </c>
    </row>
    <row r="35" spans="1:15" ht="24.95" customHeight="1">
      <c r="A35" s="125">
        <v>24</v>
      </c>
      <c r="B35" s="47" t="s">
        <v>87</v>
      </c>
      <c r="C35" s="47"/>
      <c r="D35" s="21">
        <f ca="1">1*'ДОХЛОКС (Бланк Заказа) '!J43</f>
        <v>0</v>
      </c>
      <c r="E35" s="12">
        <v>50</v>
      </c>
      <c r="F35" s="13">
        <v>8.1</v>
      </c>
      <c r="G35" s="13">
        <v>8.4</v>
      </c>
      <c r="H35" s="7">
        <f>G35-F35</f>
        <v>0.30000000000000071</v>
      </c>
      <c r="I35" s="9">
        <f>(J35*K35*L35)/1000000000</f>
        <v>2.9171200000000001E-2</v>
      </c>
      <c r="J35" s="10">
        <v>424</v>
      </c>
      <c r="K35" s="11">
        <v>320</v>
      </c>
      <c r="L35" s="11">
        <v>215</v>
      </c>
      <c r="M35" s="50">
        <v>4607060892093</v>
      </c>
      <c r="N35" s="12">
        <f>SUM(I35*D35)</f>
        <v>0</v>
      </c>
      <c r="O35" s="126">
        <f>SUM(G35*D35)</f>
        <v>0</v>
      </c>
    </row>
    <row r="36" spans="1:15" ht="24.95" customHeight="1">
      <c r="A36" s="125">
        <v>25</v>
      </c>
      <c r="B36" s="47" t="s">
        <v>62</v>
      </c>
      <c r="C36" s="47"/>
      <c r="D36" s="21">
        <f ca="1">1*'ДОХЛОКС (Бланк Заказа) '!J44</f>
        <v>0</v>
      </c>
      <c r="E36" s="12">
        <v>120</v>
      </c>
      <c r="F36" s="7">
        <v>6.4</v>
      </c>
      <c r="G36" s="13">
        <v>6.7</v>
      </c>
      <c r="H36" s="7">
        <f>G36-F36</f>
        <v>0.29999999999999982</v>
      </c>
      <c r="I36" s="9">
        <f>(J36*K36*L36)/1000000000</f>
        <v>2.2888249999999999E-2</v>
      </c>
      <c r="J36" s="10">
        <v>385</v>
      </c>
      <c r="K36" s="11">
        <v>290</v>
      </c>
      <c r="L36" s="11">
        <v>205</v>
      </c>
      <c r="M36" s="50">
        <v>4620769131461</v>
      </c>
      <c r="N36" s="12">
        <f>SUM(I36*D36)</f>
        <v>0</v>
      </c>
      <c r="O36" s="126">
        <f>SUM(G36*D36)</f>
        <v>0</v>
      </c>
    </row>
    <row r="37" spans="1:15" ht="24.95" customHeight="1">
      <c r="A37" s="125">
        <v>26</v>
      </c>
      <c r="B37" s="47" t="s">
        <v>9</v>
      </c>
      <c r="C37" s="47"/>
      <c r="D37" s="21">
        <f ca="1">1*'ДОХЛОКС (Бланк Заказа) '!J45</f>
        <v>0</v>
      </c>
      <c r="E37" s="12">
        <v>100</v>
      </c>
      <c r="F37" s="7">
        <v>9.6999999999999993</v>
      </c>
      <c r="G37" s="13">
        <v>10</v>
      </c>
      <c r="H37" s="7">
        <f t="shared" si="6"/>
        <v>0.30000000000000071</v>
      </c>
      <c r="I37" s="9">
        <f t="shared" si="7"/>
        <v>2.2888249999999999E-2</v>
      </c>
      <c r="J37" s="10">
        <v>385</v>
      </c>
      <c r="K37" s="11">
        <v>290</v>
      </c>
      <c r="L37" s="11">
        <v>205</v>
      </c>
      <c r="M37" s="50">
        <v>4620769131140</v>
      </c>
      <c r="N37" s="12">
        <f t="shared" si="8"/>
        <v>0</v>
      </c>
      <c r="O37" s="126">
        <f t="shared" si="9"/>
        <v>0</v>
      </c>
    </row>
    <row r="38" spans="1:15" ht="24.95" customHeight="1">
      <c r="A38" s="125">
        <v>27</v>
      </c>
      <c r="B38" s="47" t="s">
        <v>8</v>
      </c>
      <c r="C38" s="47"/>
      <c r="D38" s="21">
        <f ca="1">1*'ДОХЛОКС (Бланк Заказа) '!J46</f>
        <v>0</v>
      </c>
      <c r="E38" s="12">
        <v>50</v>
      </c>
      <c r="F38" s="7">
        <v>9.6999999999999993</v>
      </c>
      <c r="G38" s="13">
        <v>10</v>
      </c>
      <c r="H38" s="7">
        <f t="shared" si="6"/>
        <v>0.30000000000000071</v>
      </c>
      <c r="I38" s="9">
        <f t="shared" si="7"/>
        <v>2.2888249999999999E-2</v>
      </c>
      <c r="J38" s="10">
        <v>385</v>
      </c>
      <c r="K38" s="11">
        <v>290</v>
      </c>
      <c r="L38" s="11">
        <v>205</v>
      </c>
      <c r="M38" s="50">
        <v>4620769131157</v>
      </c>
      <c r="N38" s="12">
        <f t="shared" si="8"/>
        <v>0</v>
      </c>
      <c r="O38" s="126">
        <f t="shared" si="9"/>
        <v>0</v>
      </c>
    </row>
    <row r="39" spans="1:15" ht="24.95" customHeight="1" thickBot="1">
      <c r="A39" s="134">
        <v>28</v>
      </c>
      <c r="B39" s="135" t="s">
        <v>43</v>
      </c>
      <c r="C39" s="135"/>
      <c r="D39" s="22">
        <f ca="1">1*'ДОХЛОКС (Бланк Заказа) '!J47</f>
        <v>0</v>
      </c>
      <c r="E39" s="136">
        <v>200</v>
      </c>
      <c r="F39" s="137">
        <v>5.4</v>
      </c>
      <c r="G39" s="138">
        <v>5.7</v>
      </c>
      <c r="H39" s="137">
        <f t="shared" si="6"/>
        <v>0.29999999999999982</v>
      </c>
      <c r="I39" s="139">
        <f t="shared" si="7"/>
        <v>2.4174000000000001E-2</v>
      </c>
      <c r="J39" s="140">
        <v>395</v>
      </c>
      <c r="K39" s="141">
        <v>255</v>
      </c>
      <c r="L39" s="141">
        <v>240</v>
      </c>
      <c r="M39" s="142" t="s">
        <v>40</v>
      </c>
      <c r="N39" s="136">
        <f t="shared" si="8"/>
        <v>0</v>
      </c>
      <c r="O39" s="143">
        <f t="shared" si="9"/>
        <v>0</v>
      </c>
    </row>
    <row r="40" spans="1:15" ht="15" customHeight="1" thickBot="1">
      <c r="A40" s="144"/>
      <c r="B40" s="145"/>
      <c r="C40" s="145"/>
      <c r="D40" s="146"/>
      <c r="E40" s="147" t="s">
        <v>34</v>
      </c>
      <c r="F40" s="147"/>
      <c r="G40" s="147"/>
      <c r="H40" s="147"/>
      <c r="I40" s="147"/>
      <c r="J40" s="147"/>
      <c r="K40" s="147"/>
      <c r="L40" s="147"/>
      <c r="M40" s="153"/>
      <c r="N40" s="147"/>
      <c r="O40" s="152"/>
    </row>
    <row r="41" spans="1:15" ht="24.95" customHeight="1" outlineLevel="1">
      <c r="A41" s="151">
        <v>29</v>
      </c>
      <c r="B41" s="111" t="s">
        <v>78</v>
      </c>
      <c r="C41" s="111"/>
      <c r="D41" s="91">
        <f ca="1">1*'ДОХЛОКС (Бланк Заказа) '!J50</f>
        <v>0</v>
      </c>
      <c r="E41" s="92">
        <v>200</v>
      </c>
      <c r="F41" s="93">
        <v>1.8</v>
      </c>
      <c r="G41" s="99">
        <v>2</v>
      </c>
      <c r="H41" s="93">
        <f>G41-F41</f>
        <v>0.19999999999999996</v>
      </c>
      <c r="I41" s="95">
        <f>(J41*K41*L41)/1000000000</f>
        <v>6.1860960000000003E-3</v>
      </c>
      <c r="J41" s="96">
        <v>238</v>
      </c>
      <c r="K41" s="97">
        <v>228</v>
      </c>
      <c r="L41" s="97">
        <v>114</v>
      </c>
      <c r="M41" s="98">
        <v>4607060892130</v>
      </c>
      <c r="N41" s="92">
        <f>SUM(I41*D41)</f>
        <v>0</v>
      </c>
      <c r="O41" s="130">
        <f>SUM(G41*D41)</f>
        <v>0</v>
      </c>
    </row>
    <row r="42" spans="1:15" ht="24.95" customHeight="1">
      <c r="A42" s="70">
        <v>30</v>
      </c>
      <c r="B42" s="47" t="s">
        <v>79</v>
      </c>
      <c r="C42" s="47"/>
      <c r="D42" s="21">
        <f ca="1">1*'ДОХЛОКС (Бланк Заказа) '!J51</f>
        <v>0</v>
      </c>
      <c r="E42" s="12">
        <v>200</v>
      </c>
      <c r="F42" s="7">
        <v>1.8</v>
      </c>
      <c r="G42" s="13">
        <v>2</v>
      </c>
      <c r="H42" s="7">
        <f>G42-F42</f>
        <v>0.19999999999999996</v>
      </c>
      <c r="I42" s="9">
        <f>(J42*K42*L42)/1000000000</f>
        <v>6.1860960000000003E-3</v>
      </c>
      <c r="J42" s="96">
        <v>238</v>
      </c>
      <c r="K42" s="97">
        <v>228</v>
      </c>
      <c r="L42" s="97">
        <v>114</v>
      </c>
      <c r="M42" s="50">
        <v>4607060892604</v>
      </c>
      <c r="N42" s="12">
        <f>SUM(I42*D42)</f>
        <v>0</v>
      </c>
      <c r="O42" s="126">
        <f>SUM(G42*D42)</f>
        <v>0</v>
      </c>
    </row>
    <row r="43" spans="1:15" ht="24.95" customHeight="1">
      <c r="A43" s="70">
        <v>31</v>
      </c>
      <c r="B43" s="5" t="s">
        <v>184</v>
      </c>
      <c r="C43" s="5"/>
      <c r="D43" s="24">
        <f ca="1">1*'ДОХЛОКС (Бланк Заказа) '!J52</f>
        <v>0</v>
      </c>
      <c r="E43" s="6">
        <v>48</v>
      </c>
      <c r="F43" s="7">
        <v>2.16</v>
      </c>
      <c r="G43" s="8">
        <v>2.4</v>
      </c>
      <c r="H43" s="7">
        <f>G43-F43</f>
        <v>0.23999999999999977</v>
      </c>
      <c r="I43" s="9">
        <f>(J43*K43*L43)/1000000000</f>
        <v>1.34688E-2</v>
      </c>
      <c r="J43" s="10">
        <v>400</v>
      </c>
      <c r="K43" s="11">
        <v>244</v>
      </c>
      <c r="L43" s="11">
        <v>138</v>
      </c>
      <c r="M43" s="50">
        <v>4627163700132</v>
      </c>
      <c r="N43" s="12">
        <f>SUM(I43*D43)</f>
        <v>0</v>
      </c>
      <c r="O43" s="126">
        <f>SUM(G43*D43)</f>
        <v>0</v>
      </c>
    </row>
    <row r="44" spans="1:15" ht="24.95" customHeight="1">
      <c r="A44" s="70">
        <v>32</v>
      </c>
      <c r="B44" s="47" t="s">
        <v>180</v>
      </c>
      <c r="C44" s="47"/>
      <c r="D44" s="21">
        <f ca="1">1*'ДОХЛОКС (Бланк Заказа) '!J53</f>
        <v>0</v>
      </c>
      <c r="E44" s="12">
        <v>84</v>
      </c>
      <c r="F44" s="7">
        <v>7.8</v>
      </c>
      <c r="G44" s="13">
        <v>8.1</v>
      </c>
      <c r="H44" s="7">
        <f>G44-F44</f>
        <v>0.29999999999999982</v>
      </c>
      <c r="I44" s="9">
        <f>(J44*K44*L44)/1000000000</f>
        <v>3.0631249999999999E-2</v>
      </c>
      <c r="J44" s="96">
        <v>325</v>
      </c>
      <c r="K44" s="97">
        <v>325</v>
      </c>
      <c r="L44" s="97">
        <v>290</v>
      </c>
      <c r="M44" s="50">
        <v>4606471118006</v>
      </c>
      <c r="N44" s="12">
        <f>SUM(I44*D44)</f>
        <v>0</v>
      </c>
      <c r="O44" s="126">
        <f>SUM(G44*D44)</f>
        <v>0</v>
      </c>
    </row>
    <row r="45" spans="1:15" ht="34.5" customHeight="1" outlineLevel="1">
      <c r="A45" s="70">
        <v>33</v>
      </c>
      <c r="B45" s="84" t="s">
        <v>97</v>
      </c>
      <c r="C45" s="84"/>
      <c r="D45" s="21">
        <f ca="1">1*'ДОХЛОКС (Бланк Заказа) '!J54</f>
        <v>0</v>
      </c>
      <c r="E45" s="12">
        <v>250</v>
      </c>
      <c r="F45" s="7">
        <v>2</v>
      </c>
      <c r="G45" s="13">
        <v>2.2000000000000002</v>
      </c>
      <c r="H45" s="7">
        <f t="shared" ref="H45:H51" si="10">G45-F45</f>
        <v>0.20000000000000018</v>
      </c>
      <c r="I45" s="9">
        <f t="shared" ref="I45:I55" si="11">(J45*K45*L45)/1000000000</f>
        <v>1.536768E-2</v>
      </c>
      <c r="J45" s="10">
        <v>464</v>
      </c>
      <c r="K45" s="11">
        <v>207</v>
      </c>
      <c r="L45" s="11">
        <v>160</v>
      </c>
      <c r="M45" s="46" t="s">
        <v>96</v>
      </c>
      <c r="N45" s="12">
        <f t="shared" ref="N45:N55" si="12">SUM(I45*D45)</f>
        <v>0</v>
      </c>
      <c r="O45" s="126">
        <f t="shared" ref="O45:O55" si="13">SUM(G45*D45)</f>
        <v>0</v>
      </c>
    </row>
    <row r="46" spans="1:15" ht="35.25" customHeight="1" outlineLevel="1">
      <c r="A46" s="70">
        <v>34</v>
      </c>
      <c r="B46" s="84" t="s">
        <v>100</v>
      </c>
      <c r="C46" s="84"/>
      <c r="D46" s="21">
        <f ca="1">1*'ДОХЛОКС (Бланк Заказа) '!J55</f>
        <v>0</v>
      </c>
      <c r="E46" s="12">
        <v>250</v>
      </c>
      <c r="F46" s="7">
        <v>2</v>
      </c>
      <c r="G46" s="13">
        <v>2.2000000000000002</v>
      </c>
      <c r="H46" s="7">
        <f t="shared" si="10"/>
        <v>0.20000000000000018</v>
      </c>
      <c r="I46" s="9">
        <f t="shared" si="11"/>
        <v>1.536768E-2</v>
      </c>
      <c r="J46" s="10">
        <v>464</v>
      </c>
      <c r="K46" s="11">
        <v>207</v>
      </c>
      <c r="L46" s="11">
        <v>160</v>
      </c>
      <c r="M46" s="46" t="s">
        <v>99</v>
      </c>
      <c r="N46" s="12">
        <f t="shared" si="12"/>
        <v>0</v>
      </c>
      <c r="O46" s="126">
        <f t="shared" si="13"/>
        <v>0</v>
      </c>
    </row>
    <row r="47" spans="1:15" ht="30.75" customHeight="1" outlineLevel="1">
      <c r="A47" s="70">
        <v>35</v>
      </c>
      <c r="B47" s="84" t="s">
        <v>102</v>
      </c>
      <c r="C47" s="84"/>
      <c r="D47" s="21">
        <f ca="1">1*'ДОХЛОКС (Бланк Заказа) '!J56</f>
        <v>0</v>
      </c>
      <c r="E47" s="12">
        <v>250</v>
      </c>
      <c r="F47" s="7">
        <v>2</v>
      </c>
      <c r="G47" s="13">
        <v>2.2000000000000002</v>
      </c>
      <c r="H47" s="7">
        <f t="shared" si="10"/>
        <v>0.20000000000000018</v>
      </c>
      <c r="I47" s="9">
        <f t="shared" si="11"/>
        <v>1.536768E-2</v>
      </c>
      <c r="J47" s="10">
        <v>464</v>
      </c>
      <c r="K47" s="11">
        <v>207</v>
      </c>
      <c r="L47" s="11">
        <v>160</v>
      </c>
      <c r="M47" s="46" t="s">
        <v>101</v>
      </c>
      <c r="N47" s="12">
        <f t="shared" si="12"/>
        <v>0</v>
      </c>
      <c r="O47" s="126">
        <f t="shared" si="13"/>
        <v>0</v>
      </c>
    </row>
    <row r="48" spans="1:15" ht="33.75" customHeight="1">
      <c r="A48" s="70">
        <v>36</v>
      </c>
      <c r="B48" s="84" t="s">
        <v>120</v>
      </c>
      <c r="C48" s="84"/>
      <c r="D48" s="21">
        <f ca="1">1*'ДОХЛОКС (Бланк Заказа) '!J57</f>
        <v>0</v>
      </c>
      <c r="E48" s="12">
        <v>250</v>
      </c>
      <c r="F48" s="7">
        <v>2</v>
      </c>
      <c r="G48" s="13">
        <v>2.2000000000000002</v>
      </c>
      <c r="H48" s="7">
        <f t="shared" si="10"/>
        <v>0.20000000000000018</v>
      </c>
      <c r="I48" s="9">
        <f t="shared" si="11"/>
        <v>1.536768E-2</v>
      </c>
      <c r="J48" s="10">
        <v>464</v>
      </c>
      <c r="K48" s="11">
        <v>207</v>
      </c>
      <c r="L48" s="11">
        <v>160</v>
      </c>
      <c r="M48" s="46">
        <v>4620769131195</v>
      </c>
      <c r="N48" s="12">
        <f t="shared" si="12"/>
        <v>0</v>
      </c>
      <c r="O48" s="126">
        <f t="shared" si="13"/>
        <v>0</v>
      </c>
    </row>
    <row r="49" spans="1:15" ht="37.5" customHeight="1" outlineLevel="1">
      <c r="A49" s="70">
        <v>37</v>
      </c>
      <c r="B49" s="81" t="s">
        <v>104</v>
      </c>
      <c r="C49" s="81"/>
      <c r="D49" s="21">
        <f ca="1">1*'ДОХЛОКС (Бланк Заказа) '!J58</f>
        <v>0</v>
      </c>
      <c r="E49" s="12">
        <v>36</v>
      </c>
      <c r="F49" s="85">
        <v>4</v>
      </c>
      <c r="G49" s="86">
        <v>4.3</v>
      </c>
      <c r="H49" s="85">
        <f t="shared" si="10"/>
        <v>0.29999999999999982</v>
      </c>
      <c r="I49" s="87">
        <f t="shared" si="11"/>
        <v>9.7920000000000004E-3</v>
      </c>
      <c r="J49" s="44">
        <v>255</v>
      </c>
      <c r="K49" s="45">
        <v>240</v>
      </c>
      <c r="L49" s="45">
        <v>160</v>
      </c>
      <c r="M49" s="46">
        <v>4607013281325</v>
      </c>
      <c r="N49" s="12">
        <f t="shared" si="12"/>
        <v>0</v>
      </c>
      <c r="O49" s="126">
        <f t="shared" si="13"/>
        <v>0</v>
      </c>
    </row>
    <row r="50" spans="1:15" ht="33.75" customHeight="1" outlineLevel="1">
      <c r="A50" s="70">
        <v>38</v>
      </c>
      <c r="B50" s="88" t="s">
        <v>121</v>
      </c>
      <c r="C50" s="88"/>
      <c r="D50" s="21">
        <f ca="1">1*'ДОХЛОКС (Бланк Заказа) '!J59</f>
        <v>0</v>
      </c>
      <c r="E50" s="12">
        <v>24</v>
      </c>
      <c r="F50" s="7">
        <v>0.9</v>
      </c>
      <c r="G50" s="13">
        <v>1</v>
      </c>
      <c r="H50" s="7">
        <f t="shared" si="10"/>
        <v>9.9999999999999978E-2</v>
      </c>
      <c r="I50" s="9">
        <f t="shared" si="11"/>
        <v>6.0000000000000001E-3</v>
      </c>
      <c r="J50" s="10">
        <v>300</v>
      </c>
      <c r="K50" s="11">
        <v>200</v>
      </c>
      <c r="L50" s="11">
        <v>100</v>
      </c>
      <c r="M50" s="46">
        <v>4607013281042</v>
      </c>
      <c r="N50" s="12">
        <f t="shared" si="12"/>
        <v>0</v>
      </c>
      <c r="O50" s="126">
        <f t="shared" si="13"/>
        <v>0</v>
      </c>
    </row>
    <row r="51" spans="1:15" ht="33.75" customHeight="1" outlineLevel="1">
      <c r="A51" s="70">
        <v>39</v>
      </c>
      <c r="B51" s="88" t="s">
        <v>111</v>
      </c>
      <c r="C51" s="88"/>
      <c r="D51" s="21">
        <f ca="1">1*'ДОХЛОКС (Бланк Заказа) '!J60</f>
        <v>0</v>
      </c>
      <c r="E51" s="12">
        <v>24</v>
      </c>
      <c r="F51" s="7">
        <v>0.9</v>
      </c>
      <c r="G51" s="13">
        <v>1</v>
      </c>
      <c r="H51" s="7">
        <f t="shared" si="10"/>
        <v>9.9999999999999978E-2</v>
      </c>
      <c r="I51" s="9">
        <f t="shared" si="11"/>
        <v>6.0000000000000001E-3</v>
      </c>
      <c r="J51" s="10">
        <v>300</v>
      </c>
      <c r="K51" s="11">
        <v>200</v>
      </c>
      <c r="L51" s="11">
        <v>100</v>
      </c>
      <c r="M51" s="46">
        <v>4607013281059</v>
      </c>
      <c r="N51" s="12">
        <f t="shared" si="12"/>
        <v>0</v>
      </c>
      <c r="O51" s="126">
        <f t="shared" si="13"/>
        <v>0</v>
      </c>
    </row>
    <row r="52" spans="1:15" ht="33.75" customHeight="1" outlineLevel="1">
      <c r="A52" s="70">
        <v>40</v>
      </c>
      <c r="B52" s="88" t="s">
        <v>113</v>
      </c>
      <c r="C52" s="88"/>
      <c r="D52" s="21">
        <f ca="1">1*'ДОХЛОКС (Бланк Заказа) '!J61</f>
        <v>0</v>
      </c>
      <c r="E52" s="12">
        <v>24</v>
      </c>
      <c r="F52" s="7">
        <v>0.9</v>
      </c>
      <c r="G52" s="13">
        <v>1</v>
      </c>
      <c r="H52" s="7">
        <f>G52-F52</f>
        <v>9.9999999999999978E-2</v>
      </c>
      <c r="I52" s="9">
        <f>(J52*K52*L52)/1000000000</f>
        <v>6.0000000000000001E-3</v>
      </c>
      <c r="J52" s="10">
        <v>300</v>
      </c>
      <c r="K52" s="11">
        <v>200</v>
      </c>
      <c r="L52" s="11">
        <v>100</v>
      </c>
      <c r="M52" s="46">
        <v>4607013281318</v>
      </c>
      <c r="N52" s="12">
        <f>SUM(I52*D52)</f>
        <v>0</v>
      </c>
      <c r="O52" s="126">
        <f>SUM(G52*D52)</f>
        <v>0</v>
      </c>
    </row>
    <row r="53" spans="1:15" ht="37.5" customHeight="1" outlineLevel="1">
      <c r="A53" s="244">
        <v>41</v>
      </c>
      <c r="B53" s="88" t="s">
        <v>122</v>
      </c>
      <c r="C53" s="88"/>
      <c r="D53" s="21">
        <f ca="1">1*'ДОХЛОКС (Бланк Заказа) '!J62</f>
        <v>0</v>
      </c>
      <c r="E53" s="12">
        <v>100</v>
      </c>
      <c r="F53" s="7">
        <v>4.4000000000000004</v>
      </c>
      <c r="G53" s="13">
        <v>4.8</v>
      </c>
      <c r="H53" s="7">
        <v>0.4</v>
      </c>
      <c r="I53" s="9">
        <f>(J53*K53*L53)/1000000000</f>
        <v>2.5983249999999999E-2</v>
      </c>
      <c r="J53" s="10">
        <v>370</v>
      </c>
      <c r="K53" s="11">
        <v>265</v>
      </c>
      <c r="L53" s="11">
        <v>265</v>
      </c>
      <c r="M53" s="50" t="s">
        <v>75</v>
      </c>
      <c r="N53" s="12">
        <f>SUM(I53*D53)</f>
        <v>0</v>
      </c>
      <c r="O53" s="126">
        <f>SUM(G53*D53)</f>
        <v>0</v>
      </c>
    </row>
    <row r="54" spans="1:15" ht="33.75" customHeight="1" outlineLevel="1">
      <c r="A54" s="70">
        <v>42</v>
      </c>
      <c r="B54" s="89" t="s">
        <v>116</v>
      </c>
      <c r="C54" s="89"/>
      <c r="D54" s="21">
        <f ca="1">1*'ДОХЛОКС (Бланк Заказа) '!J63</f>
        <v>0</v>
      </c>
      <c r="E54" s="12">
        <v>60</v>
      </c>
      <c r="F54" s="7">
        <v>9.6999999999999993</v>
      </c>
      <c r="G54" s="13">
        <v>10</v>
      </c>
      <c r="H54" s="7">
        <f>G54-F54</f>
        <v>0.30000000000000071</v>
      </c>
      <c r="I54" s="9">
        <f t="shared" si="11"/>
        <v>3.0525E-2</v>
      </c>
      <c r="J54" s="10">
        <v>370</v>
      </c>
      <c r="K54" s="11">
        <v>250</v>
      </c>
      <c r="L54" s="11">
        <v>330</v>
      </c>
      <c r="M54" s="90">
        <v>4607017945506</v>
      </c>
      <c r="N54" s="12">
        <f t="shared" si="12"/>
        <v>0</v>
      </c>
      <c r="O54" s="126">
        <f t="shared" si="13"/>
        <v>0</v>
      </c>
    </row>
    <row r="55" spans="1:15" ht="37.5" customHeight="1" outlineLevel="1" thickBot="1">
      <c r="A55" s="131">
        <v>43</v>
      </c>
      <c r="B55" s="132" t="s">
        <v>117</v>
      </c>
      <c r="C55" s="132"/>
      <c r="D55" s="117">
        <f ca="1">1*'ДОХЛОКС (Бланк Заказа) '!J64</f>
        <v>0</v>
      </c>
      <c r="E55" s="109">
        <v>60</v>
      </c>
      <c r="F55" s="103">
        <v>9.6999999999999993</v>
      </c>
      <c r="G55" s="110">
        <v>10</v>
      </c>
      <c r="H55" s="103">
        <f>G55-F55</f>
        <v>0.30000000000000071</v>
      </c>
      <c r="I55" s="105">
        <f t="shared" si="11"/>
        <v>3.0525E-2</v>
      </c>
      <c r="J55" s="106">
        <v>370</v>
      </c>
      <c r="K55" s="107">
        <v>250</v>
      </c>
      <c r="L55" s="107">
        <v>330</v>
      </c>
      <c r="M55" s="133">
        <v>4607017945490</v>
      </c>
      <c r="N55" s="109">
        <f t="shared" si="12"/>
        <v>0</v>
      </c>
      <c r="O55" s="128">
        <f t="shared" si="13"/>
        <v>0</v>
      </c>
    </row>
    <row r="56" spans="1:15" ht="15" customHeight="1">
      <c r="A56" s="154"/>
      <c r="B56" s="155"/>
      <c r="C56" s="155"/>
      <c r="D56" s="155"/>
      <c r="E56" s="156"/>
      <c r="F56" s="156"/>
      <c r="G56" s="156"/>
      <c r="H56" s="156"/>
      <c r="I56" s="156"/>
      <c r="J56" s="156"/>
      <c r="K56" s="156"/>
      <c r="L56" s="156"/>
      <c r="M56" s="157"/>
      <c r="N56" s="158"/>
      <c r="O56" s="154"/>
    </row>
    <row r="57" spans="1:15" ht="21" thickBot="1">
      <c r="A57" s="159"/>
      <c r="B57" s="15"/>
      <c r="C57" s="15"/>
      <c r="D57" s="20"/>
      <c r="E57" s="16"/>
      <c r="F57" s="16"/>
      <c r="G57" s="16"/>
      <c r="H57" s="16"/>
      <c r="I57" s="17"/>
      <c r="J57" s="16"/>
      <c r="K57" s="16"/>
      <c r="L57" s="16"/>
      <c r="M57" s="52"/>
      <c r="N57" s="18"/>
      <c r="O57" s="76"/>
    </row>
    <row r="58" spans="1:15" ht="28.5" customHeight="1" thickBot="1">
      <c r="B58" s="162" t="s">
        <v>25</v>
      </c>
      <c r="C58" s="162"/>
      <c r="D58" s="163">
        <f>SUM(D10:D57)</f>
        <v>0</v>
      </c>
      <c r="M58" s="164" t="s">
        <v>11</v>
      </c>
      <c r="N58" s="165">
        <f>SUM(N10:N57)</f>
        <v>0</v>
      </c>
      <c r="O58" s="166">
        <f>SUM(O10:O57)</f>
        <v>0</v>
      </c>
    </row>
    <row r="59" spans="1:15" ht="24" customHeight="1">
      <c r="B59" s="398"/>
      <c r="C59" s="398"/>
      <c r="D59" s="398"/>
      <c r="E59" s="398"/>
      <c r="F59" s="398"/>
      <c r="G59" s="398"/>
      <c r="H59" s="398"/>
      <c r="I59" s="398"/>
      <c r="J59" s="398"/>
      <c r="K59" s="398"/>
      <c r="L59" s="398"/>
      <c r="N59" s="394" t="s">
        <v>71</v>
      </c>
      <c r="O59" s="395"/>
    </row>
    <row r="60" spans="1:15" ht="15.75" thickBot="1">
      <c r="A60" s="159"/>
      <c r="B60" s="398"/>
      <c r="C60" s="398"/>
      <c r="D60" s="398"/>
      <c r="E60" s="398"/>
      <c r="F60" s="398"/>
      <c r="G60" s="398"/>
      <c r="H60" s="398"/>
      <c r="I60" s="398"/>
      <c r="J60" s="398"/>
      <c r="K60" s="398"/>
      <c r="L60" s="398"/>
      <c r="N60" s="396"/>
      <c r="O60" s="397"/>
    </row>
    <row r="61" spans="1:15" ht="25.5" customHeight="1" thickTop="1" thickBot="1">
      <c r="A61" s="159"/>
      <c r="B61" s="160"/>
      <c r="C61" s="160"/>
      <c r="D61" s="161"/>
      <c r="E61" s="160"/>
      <c r="F61" s="160"/>
      <c r="G61" s="160"/>
      <c r="H61" s="160"/>
      <c r="I61" s="160"/>
      <c r="J61" s="160"/>
      <c r="K61" s="160"/>
      <c r="L61" s="160"/>
      <c r="N61" s="167">
        <f>N58+20%*N58</f>
        <v>0</v>
      </c>
      <c r="O61" s="167">
        <f>O58+10%*O58</f>
        <v>0</v>
      </c>
    </row>
    <row r="62" spans="1:15" ht="15.75" thickTop="1"/>
  </sheetData>
  <mergeCells count="5">
    <mergeCell ref="A7:O7"/>
    <mergeCell ref="J9:L9"/>
    <mergeCell ref="N59:O60"/>
    <mergeCell ref="B60:L60"/>
    <mergeCell ref="B59:L59"/>
  </mergeCells>
  <phoneticPr fontId="4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5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2020-09-22T10:50:51Z</cp:lastPrinted>
  <dcterms:created xsi:type="dcterms:W3CDTF">2006-09-28T05:33:49Z</dcterms:created>
  <dcterms:modified xsi:type="dcterms:W3CDTF">2020-09-22T10:51:19Z</dcterms:modified>
</cp:coreProperties>
</file>