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65" windowWidth="15120" windowHeight="9765"/>
  </bookViews>
  <sheets>
    <sheet name="ДОХЛОКС (Бланк Заказа) " sheetId="1" r:id="rId1"/>
    <sheet name="Обьем Вес " sheetId="2" r:id="rId2"/>
  </sheets>
  <definedNames>
    <definedName name="_xlnm.Print_Area" localSheetId="0">'ДОХЛОКС (Бланк Заказа) '!$A$1:$AD$64</definedName>
    <definedName name="_xlnm.Print_Area" localSheetId="1">'Обьем Вес '!$A$1:$O$57</definedName>
  </definedNames>
  <calcPr calcId="124519"/>
</workbook>
</file>

<file path=xl/calcChain.xml><?xml version="1.0" encoding="utf-8"?>
<calcChain xmlns="http://schemas.openxmlformats.org/spreadsheetml/2006/main">
  <c r="D41" i="2"/>
  <c r="O41" s="1"/>
  <c r="I41"/>
  <c r="N41" s="1"/>
  <c r="H41"/>
  <c r="L50" i="1"/>
  <c r="D10" i="2"/>
  <c r="O10" s="1"/>
  <c r="D16"/>
  <c r="O16" s="1"/>
  <c r="D11"/>
  <c r="O11" s="1"/>
  <c r="D12"/>
  <c r="O12" s="1"/>
  <c r="D13"/>
  <c r="O13" s="1"/>
  <c r="D14"/>
  <c r="O14" s="1"/>
  <c r="D15"/>
  <c r="O15" s="1"/>
  <c r="D17"/>
  <c r="O17" s="1"/>
  <c r="D18"/>
  <c r="O18" s="1"/>
  <c r="D19"/>
  <c r="O19" s="1"/>
  <c r="D20"/>
  <c r="O20" s="1"/>
  <c r="D21"/>
  <c r="O21" s="1"/>
  <c r="D23"/>
  <c r="O23" s="1"/>
  <c r="D24"/>
  <c r="O24" s="1"/>
  <c r="D26"/>
  <c r="O26" s="1"/>
  <c r="D27"/>
  <c r="O27" s="1"/>
  <c r="D28"/>
  <c r="O28" s="1"/>
  <c r="D29"/>
  <c r="O29" s="1"/>
  <c r="D30"/>
  <c r="O30" s="1"/>
  <c r="D31"/>
  <c r="O31" s="1"/>
  <c r="D32"/>
  <c r="O32" s="1"/>
  <c r="D33"/>
  <c r="O33" s="1"/>
  <c r="D34"/>
  <c r="O34" s="1"/>
  <c r="D35"/>
  <c r="O35" s="1"/>
  <c r="D36"/>
  <c r="O36" s="1"/>
  <c r="D37"/>
  <c r="O37" s="1"/>
  <c r="D39"/>
  <c r="O39" s="1"/>
  <c r="D40"/>
  <c r="O40" s="1"/>
  <c r="D42"/>
  <c r="O42" s="1"/>
  <c r="D43"/>
  <c r="O43" s="1"/>
  <c r="D44"/>
  <c r="O44" s="1"/>
  <c r="D45"/>
  <c r="O45" s="1"/>
  <c r="D46"/>
  <c r="O46" s="1"/>
  <c r="D47"/>
  <c r="O47" s="1"/>
  <c r="D48"/>
  <c r="O48" s="1"/>
  <c r="D49"/>
  <c r="O49" s="1"/>
  <c r="D50"/>
  <c r="O50" s="1"/>
  <c r="D51"/>
  <c r="O51" s="1"/>
  <c r="D52"/>
  <c r="O52" s="1"/>
  <c r="O22"/>
  <c r="I10"/>
  <c r="N10" s="1"/>
  <c r="I16"/>
  <c r="N16" s="1"/>
  <c r="I11"/>
  <c r="N11" s="1"/>
  <c r="I12"/>
  <c r="N12" s="1"/>
  <c r="I13"/>
  <c r="N13" s="1"/>
  <c r="I14"/>
  <c r="N14" s="1"/>
  <c r="I15"/>
  <c r="N15" s="1"/>
  <c r="I17"/>
  <c r="N17" s="1"/>
  <c r="I18"/>
  <c r="N18" s="1"/>
  <c r="I19"/>
  <c r="N19" s="1"/>
  <c r="I20"/>
  <c r="N20" s="1"/>
  <c r="I21"/>
  <c r="N21" s="1"/>
  <c r="I23"/>
  <c r="N23" s="1"/>
  <c r="I24"/>
  <c r="N24" s="1"/>
  <c r="I26"/>
  <c r="N26" s="1"/>
  <c r="I27"/>
  <c r="N27" s="1"/>
  <c r="I28"/>
  <c r="N28" s="1"/>
  <c r="I29"/>
  <c r="N29" s="1"/>
  <c r="I30"/>
  <c r="N30" s="1"/>
  <c r="I31"/>
  <c r="N31" s="1"/>
  <c r="I32"/>
  <c r="N32" s="1"/>
  <c r="I33"/>
  <c r="N33" s="1"/>
  <c r="I34"/>
  <c r="N34" s="1"/>
  <c r="I35"/>
  <c r="N35" s="1"/>
  <c r="I36"/>
  <c r="N36" s="1"/>
  <c r="I37"/>
  <c r="N37" s="1"/>
  <c r="I39"/>
  <c r="N39" s="1"/>
  <c r="I40"/>
  <c r="N40" s="1"/>
  <c r="I42"/>
  <c r="N42" s="1"/>
  <c r="I43"/>
  <c r="N43" s="1"/>
  <c r="I44"/>
  <c r="N44" s="1"/>
  <c r="I45"/>
  <c r="N45" s="1"/>
  <c r="I46"/>
  <c r="N46" s="1"/>
  <c r="I47"/>
  <c r="N47" s="1"/>
  <c r="I48"/>
  <c r="N48" s="1"/>
  <c r="I49"/>
  <c r="N49" s="1"/>
  <c r="I50"/>
  <c r="N50" s="1"/>
  <c r="I51"/>
  <c r="N51" s="1"/>
  <c r="I52"/>
  <c r="N52" s="1"/>
  <c r="I22"/>
  <c r="N22" s="1"/>
  <c r="L17" i="1"/>
  <c r="L23"/>
  <c r="L18"/>
  <c r="L19"/>
  <c r="L20"/>
  <c r="L21"/>
  <c r="L22"/>
  <c r="L24"/>
  <c r="L25"/>
  <c r="L26"/>
  <c r="L27"/>
  <c r="L28"/>
  <c r="L29"/>
  <c r="L30"/>
  <c r="L31"/>
  <c r="L32"/>
  <c r="L48"/>
  <c r="L49"/>
  <c r="L51"/>
  <c r="L52"/>
  <c r="L53"/>
  <c r="L54"/>
  <c r="L55"/>
  <c r="L56"/>
  <c r="L57"/>
  <c r="L58"/>
  <c r="L59"/>
  <c r="L60"/>
  <c r="L61"/>
  <c r="L62"/>
  <c r="L34"/>
  <c r="L35"/>
  <c r="L46" s="1"/>
  <c r="L63" s="1"/>
  <c r="Z2" s="1"/>
  <c r="L36"/>
  <c r="L37"/>
  <c r="L38"/>
  <c r="L39"/>
  <c r="L40"/>
  <c r="L41"/>
  <c r="L42"/>
  <c r="L43"/>
  <c r="L44"/>
  <c r="L45"/>
  <c r="D55" i="2"/>
  <c r="H10"/>
  <c r="H22"/>
  <c r="H30"/>
  <c r="H14"/>
  <c r="Z15" i="1"/>
  <c r="H52" i="2"/>
  <c r="H51"/>
  <c r="H49"/>
  <c r="H48"/>
  <c r="H47"/>
  <c r="H46"/>
  <c r="H45"/>
  <c r="H44"/>
  <c r="H43"/>
  <c r="H42"/>
  <c r="H40"/>
  <c r="H39"/>
  <c r="H31"/>
  <c r="H32"/>
  <c r="H33"/>
  <c r="H12"/>
  <c r="H13"/>
  <c r="H11"/>
  <c r="H20"/>
  <c r="H34"/>
  <c r="H27"/>
  <c r="H21"/>
  <c r="H19"/>
  <c r="H18"/>
  <c r="H23"/>
  <c r="H37"/>
  <c r="H36"/>
  <c r="H29"/>
  <c r="H28"/>
  <c r="H24"/>
  <c r="H17"/>
  <c r="H26"/>
  <c r="H35"/>
  <c r="N55" l="1"/>
  <c r="N58" s="1"/>
  <c r="Z13" i="1" s="1"/>
  <c r="O55" i="2"/>
  <c r="O58" s="1"/>
  <c r="Z3" i="1" s="1"/>
</calcChain>
</file>

<file path=xl/sharedStrings.xml><?xml version="1.0" encoding="utf-8"?>
<sst xmlns="http://schemas.openxmlformats.org/spreadsheetml/2006/main" count="264" uniqueCount="187">
  <si>
    <t>№ п/п</t>
  </si>
  <si>
    <t>30г</t>
  </si>
  <si>
    <t>1шт.</t>
  </si>
  <si>
    <t>Вес /          обьем         1шт.</t>
  </si>
  <si>
    <t>Торгова марка /                          краткое описание</t>
  </si>
  <si>
    <t>100 г</t>
  </si>
  <si>
    <t>200 г</t>
  </si>
  <si>
    <t>СУММА</t>
  </si>
  <si>
    <t>КРЫСИНАЯ СМЕРТЬ №1 (1Х50)   200г</t>
  </si>
  <si>
    <t>КРЫСИНАЯ СМЕРТЬ №1 (1Х100)  100г</t>
  </si>
  <si>
    <t>ЛОГИСТИЧЕСКАЯ ТАБЛИЦА РАСЧЕТ ОБЬЕМА И ВЕСА ВАШЕГО ЗАКАЗА</t>
  </si>
  <si>
    <t>ИТОГО:</t>
  </si>
  <si>
    <t xml:space="preserve">EAN                       Штрих-код              </t>
  </si>
  <si>
    <t>№</t>
  </si>
  <si>
    <t>Наименование товара</t>
  </si>
  <si>
    <t>уп/кор</t>
  </si>
  <si>
    <t>Вес нетто, кг</t>
  </si>
  <si>
    <t>Вес брутто, кг</t>
  </si>
  <si>
    <t>Объем, м3</t>
  </si>
  <si>
    <t>Штрих-код</t>
  </si>
  <si>
    <t>Обьем (м3)</t>
  </si>
  <si>
    <t>Вес (кг)</t>
  </si>
  <si>
    <r>
      <t xml:space="preserve">Вес  </t>
    </r>
    <r>
      <rPr>
        <b/>
        <sz val="8"/>
        <rFont val="Arial Cyr"/>
        <charset val="204"/>
      </rPr>
      <t>гофротары</t>
    </r>
    <r>
      <rPr>
        <b/>
        <sz val="11"/>
        <rFont val="Arial Cyr"/>
        <charset val="204"/>
      </rPr>
      <t>, кг</t>
    </r>
  </si>
  <si>
    <t xml:space="preserve">               </t>
  </si>
  <si>
    <t>Клей «ALT» для отлова грызунов и насекомых,  (туба 135г)</t>
  </si>
  <si>
    <t>Количество коробок Всего:</t>
  </si>
  <si>
    <t>Ваш Заказ в кор.</t>
  </si>
  <si>
    <t xml:space="preserve">Машенька Серебряная мелок </t>
  </si>
  <si>
    <t>Машенька Серебряная мелок (20г)</t>
  </si>
  <si>
    <t>20г</t>
  </si>
  <si>
    <t xml:space="preserve">Клей «ALT» для отлова грызунов и насекомых  </t>
  </si>
  <si>
    <t xml:space="preserve">  NEW "DEADEX-ГЕЛЬ"                             от тараканов  30г (1х48) </t>
  </si>
  <si>
    <r>
      <t xml:space="preserve"> Средство родентицидное  "Тигард/Tigard"</t>
    </r>
    <r>
      <rPr>
        <b/>
        <sz val="12"/>
        <color indexed="12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  </t>
    </r>
    <r>
      <rPr>
        <b/>
        <sz val="14"/>
        <color indexed="10"/>
        <rFont val="Arial"/>
        <family val="2"/>
        <charset val="204"/>
      </rPr>
      <t>"КРЫСИНАЯ СМЕРТЬ №1"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color indexed="12"/>
        <rFont val="Arial"/>
        <family val="2"/>
        <charset val="204"/>
      </rPr>
      <t xml:space="preserve"> </t>
    </r>
  </si>
  <si>
    <t xml:space="preserve">Брикет КРЫСИНАЯ СМЕРТЬ №1 тестовый в фильтр-пакетиках </t>
  </si>
  <si>
    <t xml:space="preserve">ОРИГИНАЛЬНАЯ ПРОДУКЦИЯ ЗАО ПО "ОБОРОНХИМ"  ОТ ЛЕТАЮЩИХ НАСЕКОМЫХ        </t>
  </si>
  <si>
    <r>
      <t xml:space="preserve"> Средство родентицидное  "Тигард/Tigard"</t>
    </r>
    <r>
      <rPr>
        <b/>
        <sz val="12"/>
        <color indexed="12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  </t>
    </r>
    <r>
      <rPr>
        <b/>
        <sz val="14"/>
        <color indexed="10"/>
        <rFont val="Arial"/>
        <family val="2"/>
        <charset val="204"/>
      </rPr>
      <t>"МЫШИНАЯ СМЕРТЬ №1"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color indexed="12"/>
        <rFont val="Arial"/>
        <family val="2"/>
        <charset val="204"/>
      </rPr>
      <t xml:space="preserve"> </t>
    </r>
  </si>
  <si>
    <t>МЫШИНАЯ СМЕРТЬ №1 (1Х100)  100г</t>
  </si>
  <si>
    <t>МЫШИНАЯ СМЕРТЬ №1 (1Х50)   200г</t>
  </si>
  <si>
    <t>1 шт.</t>
  </si>
  <si>
    <t xml:space="preserve"> клеевая ловушка от тараканов (домик)     ТМ ДОХС</t>
  </si>
  <si>
    <t>россыпь</t>
  </si>
  <si>
    <t xml:space="preserve"> Мышеловка 1 штуки (пластик)</t>
  </si>
  <si>
    <t xml:space="preserve"> Мышеловка 1 штука (пластик) ZUBASTIK (1х200)</t>
  </si>
  <si>
    <t>Мышеловка 1 шт. ZUBASTIK (пластик)</t>
  </si>
  <si>
    <t>СУММА ; руб.</t>
  </si>
  <si>
    <t>ВЕС  ; кг</t>
  </si>
  <si>
    <t>ОБЪЕМ; м.куб</t>
  </si>
  <si>
    <t>КОЛ-ВО кор.</t>
  </si>
  <si>
    <t xml:space="preserve">КЛЕЕВОЙ КАПКАН для грызунов Мышиная смерть №1  </t>
  </si>
  <si>
    <t>"ФУМИБАТ" "Оборонхим Гель"  от тараканов 1 шт.</t>
  </si>
  <si>
    <t>Средство инсектицидное "ТИГАРД"     Гель для уничтожения тараканов                  Д,В. Имидаклоприд    30г (1х48)</t>
  </si>
  <si>
    <t xml:space="preserve">Средство инсектицидное               от тараканов контейнеры                                 NEW "DEADEX"  6 шт. (1х36)     </t>
  </si>
  <si>
    <r>
      <t xml:space="preserve">"ФУМИБАТ"    "Оборонхим Гель" от тараканов 30г (1х48) </t>
    </r>
    <r>
      <rPr>
        <b/>
        <sz val="14"/>
        <color indexed="53"/>
        <rFont val="Arial"/>
        <family val="2"/>
        <charset val="204"/>
      </rPr>
      <t>PREMIUM</t>
    </r>
  </si>
  <si>
    <t>КЛЕЕВОЙ КАПКАН для грызунов Мышиная смерть №1                        25 уп. По 5 шт. (1х125)</t>
  </si>
  <si>
    <t>Машенька Серебряная                 мелок (20г)</t>
  </si>
  <si>
    <t>№1</t>
  </si>
  <si>
    <t>№2</t>
  </si>
  <si>
    <t>ЗЕРНО          МЫШИНАЯ СМЕРТЬ №1</t>
  </si>
  <si>
    <r>
      <t xml:space="preserve">ЗАКАЗ  в </t>
    </r>
    <r>
      <rPr>
        <b/>
        <sz val="18"/>
        <color indexed="10"/>
        <rFont val="Arial"/>
        <family val="2"/>
        <charset val="204"/>
      </rPr>
      <t>КОРОБКАХ</t>
    </r>
    <r>
      <rPr>
        <b/>
        <sz val="18"/>
        <color indexed="12"/>
        <rFont val="Arial"/>
        <family val="2"/>
        <charset val="204"/>
      </rPr>
      <t xml:space="preserve"> </t>
    </r>
    <r>
      <rPr>
        <b/>
        <sz val="14"/>
        <color indexed="12"/>
        <rFont val="Arial"/>
        <family val="2"/>
        <charset val="204"/>
      </rPr>
      <t>ставим только цифру</t>
    </r>
  </si>
  <si>
    <t xml:space="preserve">"Гранулы от грызунов" СМЕРЬ ГРЫЗУНАМ №1 </t>
  </si>
  <si>
    <t>ГРАНУЛЫ от ГРЫЗУНОВ (1Х100)  100г</t>
  </si>
  <si>
    <r>
      <t>Гранулы от грызунов</t>
    </r>
    <r>
      <rPr>
        <b/>
        <sz val="16"/>
        <color indexed="10"/>
        <rFont val="Arial"/>
        <family val="2"/>
        <charset val="204"/>
      </rPr>
      <t xml:space="preserve">     </t>
    </r>
    <r>
      <rPr>
        <b/>
        <sz val="14"/>
        <color indexed="12"/>
        <rFont val="Arial"/>
        <family val="2"/>
        <charset val="204"/>
      </rPr>
      <t xml:space="preserve">                                           </t>
    </r>
    <r>
      <rPr>
        <b/>
        <sz val="14"/>
        <color indexed="10"/>
        <rFont val="Arial"/>
        <family val="2"/>
        <charset val="204"/>
      </rPr>
      <t>"КРЫСИНАЯ СМЕРТЬ №1"</t>
    </r>
    <r>
      <rPr>
        <b/>
        <sz val="14"/>
        <color indexed="12"/>
        <rFont val="Arial"/>
        <family val="2"/>
        <charset val="204"/>
      </rPr>
      <t xml:space="preserve"> </t>
    </r>
  </si>
  <si>
    <r>
      <t xml:space="preserve">   ВОСКОВЫЕ БРИКЕТЫ "Тигард/Tigard"                               </t>
    </r>
    <r>
      <rPr>
        <b/>
        <sz val="14"/>
        <color indexed="10"/>
        <rFont val="Arial"/>
        <family val="2"/>
        <charset val="204"/>
      </rPr>
      <t xml:space="preserve">"КРЫСИНАЯ СМЕРТЬ №1" </t>
    </r>
  </si>
  <si>
    <t xml:space="preserve">  ВОСКОВЫЕ брикеты                            "КРЫСИНАЯ СМЕРТЬ №1" </t>
  </si>
  <si>
    <t xml:space="preserve"> ВОСКОВЫЕ БРИКЕТЫ "Тигард/Tigard"                               "КРЫСИНАЯ СМЕРТЬ №1" </t>
  </si>
  <si>
    <t>Размеры гофротары              (длина х ширина х высота), мм</t>
  </si>
  <si>
    <t>60г</t>
  </si>
  <si>
    <t>80г</t>
  </si>
  <si>
    <t xml:space="preserve">NEW "DEADEX-ГЕЛЬ"                                    от тараканов  30г (1х48) </t>
  </si>
  <si>
    <t>135 г</t>
  </si>
  <si>
    <t>50 г</t>
  </si>
  <si>
    <t>Средство инсектицидное КЛЕЕЛОВ липкая пластина ТМ ДОХС 20 уп. По 5 шт. (1х100)</t>
  </si>
  <si>
    <t xml:space="preserve"> Клеевая ловушка от тараканов (домик)     ТМ ДОХС</t>
  </si>
  <si>
    <t>на обьем поправка  + 15-20 % на воздух между коробками и вес паллет</t>
  </si>
  <si>
    <r>
      <t xml:space="preserve">"ФУМИБАТ" Контейнеры     от тараканов   6 шт. (1х36) </t>
    </r>
    <r>
      <rPr>
        <b/>
        <sz val="14"/>
        <color indexed="53"/>
        <rFont val="Arial"/>
        <family val="2"/>
        <charset val="204"/>
      </rPr>
      <t>PREMIUM</t>
    </r>
  </si>
  <si>
    <t>"ФУМИБАТ" Контейнеры     от тараканов              PREMIUM</t>
  </si>
  <si>
    <t xml:space="preserve"> МУХОЛОВКА "ФУМИБАТ" </t>
  </si>
  <si>
    <t xml:space="preserve">Россия </t>
  </si>
  <si>
    <t xml:space="preserve">"ФУМИБАТ"                                                                липкая лента от мух (1х200) </t>
  </si>
  <si>
    <t xml:space="preserve"> МУХОЛОВКА "ТИГАРД" </t>
  </si>
  <si>
    <t>МУХОЛОВКА ФУМИБАТ (1Х200)</t>
  </si>
  <si>
    <t>МУХОЛОВКА ТИГАРД (1Х200)</t>
  </si>
  <si>
    <t xml:space="preserve">Наименование продукции </t>
  </si>
  <si>
    <t xml:space="preserve">ООО"ДОХЛОКС" Гель от                 САДОВЫХ муравьев 1шт.  (1х48) </t>
  </si>
  <si>
    <t>ООО"ДОХЛОКС" Контейнеры от тараканов  6 шт.    (1х24)</t>
  </si>
  <si>
    <t xml:space="preserve">                                                                                                                                                                                                           подитог 3:</t>
  </si>
  <si>
    <t xml:space="preserve">Клей КРЫСИНАЯ СМЕРТЬ №1 для отлова грызунов </t>
  </si>
  <si>
    <r>
      <t xml:space="preserve">Клей для отлова грызунов и насекомых,  (туба 135г) </t>
    </r>
    <r>
      <rPr>
        <b/>
        <sz val="14"/>
        <color indexed="10"/>
        <rFont val="Arial"/>
        <family val="2"/>
        <charset val="204"/>
      </rPr>
      <t xml:space="preserve">"КРЫСИНАЯ СМЕРТЬ №1" </t>
    </r>
  </si>
  <si>
    <t xml:space="preserve">Клей для отлова грызунов и насекомых,  (туба 135г) "КС №1" </t>
  </si>
  <si>
    <t>30 г</t>
  </si>
  <si>
    <t xml:space="preserve"> Средство родентицидное  "КРЫСИНАЯ СМЕРТЬ " </t>
  </si>
  <si>
    <t>ПАСТА КРЫСИНАЯ СМЕРТЬ №1</t>
  </si>
  <si>
    <r>
      <t xml:space="preserve"> Средство родентицидное  "КРЫСИНАЯ СМЕРТЬ "                </t>
    </r>
    <r>
      <rPr>
        <b/>
        <sz val="14"/>
        <color indexed="10"/>
        <rFont val="Arial"/>
        <family val="2"/>
        <charset val="204"/>
      </rPr>
      <t>ТМ АЛЛИГАТОР</t>
    </r>
  </si>
  <si>
    <t xml:space="preserve"> Средство родентицидное           "КРЫСИНАЯ СМЕРТЬ "  ТМ АЛЛИГАТОР</t>
  </si>
  <si>
    <t xml:space="preserve">                                                                                                                                                                                                                      Делайте заказы за неделю до отгрузки и товар у вас будет всегда своевременно!                                  </t>
  </si>
  <si>
    <r>
      <t xml:space="preserve">Клей «ALT»  </t>
    </r>
    <r>
      <rPr>
        <b/>
        <sz val="14"/>
        <color indexed="12"/>
        <rFont val="Arial"/>
        <family val="2"/>
        <charset val="204"/>
      </rPr>
      <t xml:space="preserve">  для отлова грызунов и насекомых</t>
    </r>
  </si>
  <si>
    <t xml:space="preserve">"ТИГАРД"                                                                липкая лента от мух (1х200) </t>
  </si>
  <si>
    <t xml:space="preserve">4620769130068
</t>
  </si>
  <si>
    <t>Пластины  для уничтожения комаров ОБОРОНХИМ  длительного действия  без запаха (зеленые) (1х250)</t>
  </si>
  <si>
    <t>10шт.</t>
  </si>
  <si>
    <t xml:space="preserve">4620769130099
</t>
  </si>
  <si>
    <t>Пластины  для уничтожения комаров ОБОРОНХИМ    без запаха (желтые) (1х250)</t>
  </si>
  <si>
    <t xml:space="preserve">4620769130075
</t>
  </si>
  <si>
    <t>Пластины  для уничтожения комаров ОБОРОНХИМ   Универсальные (красные) (1х250)</t>
  </si>
  <si>
    <t>Пластины  для уничтожения комаров ОБОРОНХИМ  длительного действия   (зеленые - однотонные) (1х250)</t>
  </si>
  <si>
    <t>СПРЕЙ от комаров для всей семьи 100 мл</t>
  </si>
  <si>
    <t>СПРЕЙ-РЕПЕЛЛЕНТ                       от комаров,клещей, москитов,слепней  
(пластик)</t>
  </si>
  <si>
    <t>100мл</t>
  </si>
  <si>
    <t>Средство инсектицидное "Жидкость от комаров"      (зеленый)</t>
  </si>
  <si>
    <t xml:space="preserve">Средство инсектицидное "Жидкость от комаров"                           БЕЗ ЗАПАХА   (зеленый)   (1х24)                                                </t>
  </si>
  <si>
    <t>30 мл             60 ночей</t>
  </si>
  <si>
    <t>Средство инсектицидное "Жидкость от комаров"     с двойным эффектом  (желтый)</t>
  </si>
  <si>
    <t xml:space="preserve">Средство инсектицидное "Жидкость с двойным эффектом" БЕЗ ЗАПАХА        (желтый)    (1х24)                                           </t>
  </si>
  <si>
    <t xml:space="preserve">Средство инсектицидное "Жидкость от комаров"    УНИВЕРСАЛЬНЫЙ БЕЗ ЗАПАХА  (красный)    (1х24)                                           </t>
  </si>
  <si>
    <t xml:space="preserve">Средство инсектицидное "Жидкость от комаров"  универсальная  БЕЗ ЗАПАХА  (красный)                                              </t>
  </si>
  <si>
    <t>ЭЛЕКТРОФУМИГАТОР нагревательное устройство к средствам уничтожения насекомых</t>
  </si>
  <si>
    <t>СПИРАЛИ ОТ КОМАРОВ БИОЗАЩИТА              ОБОРНОХИМ</t>
  </si>
  <si>
    <t>СПИРАЛИ ОТ КОМАРОВ  ОБОРОНХИМ (1Х60)</t>
  </si>
  <si>
    <t>СПИРАЛИ ОТ КОМАРОВ ФУМИБАТ  (1Х60)</t>
  </si>
  <si>
    <t xml:space="preserve">ООО " ДОХЛОКС"  КЛАССИЧЕСКИЙ              "Оборонхим Гель"   от  тараканов </t>
  </si>
  <si>
    <t xml:space="preserve">ООО " ДОХЛОКС"  КЛАССИЧЕСКИЙ              "Оборонхим Гель"   от муравьев </t>
  </si>
  <si>
    <t>Пластины  для уничтожения комаров ОБОРОНХИМ  длительного действия   (зеленые-однотонные) (1х250)</t>
  </si>
  <si>
    <t xml:space="preserve">Средство инсектицидное "Жидкость от комаров"   БЕЗ ЗАПАХА  (зеленый)   (1х24)                                                </t>
  </si>
  <si>
    <t>ЭЛЕКТРОФУМИГАТОР Универсальный с поворотной вилкой и индикатором (1х100)</t>
  </si>
  <si>
    <t xml:space="preserve"> ИНСЕКТИЦИДЫ №1       </t>
  </si>
  <si>
    <t>РОДЕНТИЦИДЫ №1</t>
  </si>
  <si>
    <t xml:space="preserve">  ТИГАРД  Гель от тараканов                        1 шт. 30г (1х48)</t>
  </si>
  <si>
    <t xml:space="preserve">NEW "DEADEX" ловушки                                6 шт. (1х36)     </t>
  </si>
  <si>
    <r>
      <t xml:space="preserve">Россия       наше </t>
    </r>
    <r>
      <rPr>
        <b/>
        <sz val="12"/>
        <color indexed="8"/>
        <rFont val="Arial"/>
        <family val="2"/>
        <charset val="204"/>
      </rPr>
      <t>производсство</t>
    </r>
  </si>
  <si>
    <r>
      <t xml:space="preserve">ООО " ДОХЛОКС"  </t>
    </r>
    <r>
      <rPr>
        <sz val="14"/>
        <color indexed="12"/>
        <rFont val="Arial"/>
        <family val="2"/>
        <charset val="204"/>
      </rPr>
      <t xml:space="preserve">КЛАССИЧЕСКИЙ  ТМ ДОХС            "Оборонхим Гель"   от  тараканов </t>
    </r>
  </si>
  <si>
    <r>
      <t xml:space="preserve">ООО " ДОХЛОКС"  </t>
    </r>
    <r>
      <rPr>
        <sz val="14"/>
        <color indexed="12"/>
        <rFont val="Arial"/>
        <family val="2"/>
        <charset val="204"/>
      </rPr>
      <t xml:space="preserve">КЛАССИЧЕСКИЙ  ТМ ДОХС               "Оборонхим Гель"   от муравьев </t>
    </r>
  </si>
  <si>
    <r>
      <t xml:space="preserve">  ООО " ДОХЛОКС"    </t>
    </r>
    <r>
      <rPr>
        <sz val="14"/>
        <color indexed="12"/>
        <rFont val="Arial"/>
        <family val="2"/>
        <charset val="204"/>
      </rPr>
      <t xml:space="preserve">            "Оборонхим Гель" ТМ ДОХС                                          </t>
    </r>
    <r>
      <rPr>
        <sz val="20"/>
        <color indexed="17"/>
        <rFont val="Arial"/>
        <family val="2"/>
        <charset val="204"/>
      </rPr>
      <t>от садовых  муравьев</t>
    </r>
    <r>
      <rPr>
        <sz val="14"/>
        <color indexed="11"/>
        <rFont val="Arial"/>
        <family val="2"/>
        <charset val="204"/>
      </rPr>
      <t xml:space="preserve">  </t>
    </r>
    <r>
      <rPr>
        <sz val="14"/>
        <color indexed="12"/>
        <rFont val="Arial"/>
        <family val="2"/>
        <charset val="204"/>
      </rPr>
      <t xml:space="preserve">           </t>
    </r>
  </si>
  <si>
    <r>
      <t xml:space="preserve">ООО " ДОХЛОКС"  </t>
    </r>
    <r>
      <rPr>
        <sz val="14"/>
        <color indexed="12"/>
        <rFont val="Arial"/>
        <family val="2"/>
        <charset val="204"/>
      </rPr>
      <t xml:space="preserve">  "Оборонхим - контейнер" Средство инсектицидное от тараканов     6 шт.  ТМ ДОХС  (1х24)</t>
    </r>
  </si>
  <si>
    <t>Средство инсектицидное "ТИГАРД"   Гель для уничтожения тараканов 1шт.  30г (1х48)</t>
  </si>
  <si>
    <t xml:space="preserve">"DEADEX" - ТРОЙНАЯ ФОРМУЛА -ПОСЛЕДНИЙ УДАР   6 шт. ПЛАСТИК  </t>
  </si>
  <si>
    <t xml:space="preserve">"DEADEX" - ТРОЙНАЯ ФОРМУЛА морозоустойчивый  -30                   1шт.  30г </t>
  </si>
  <si>
    <r>
      <t>"ФУМИБАТ" Контейнеры</t>
    </r>
    <r>
      <rPr>
        <b/>
        <sz val="11"/>
        <color indexed="8"/>
        <rFont val="Arial"/>
        <family val="2"/>
        <charset val="204"/>
      </rPr>
      <t xml:space="preserve">     от тараканов           </t>
    </r>
    <r>
      <rPr>
        <b/>
        <sz val="16"/>
        <color indexed="8"/>
        <rFont val="Arial"/>
        <family val="2"/>
        <charset val="204"/>
      </rPr>
      <t xml:space="preserve"> 6 шт.  </t>
    </r>
    <r>
      <rPr>
        <b/>
        <sz val="18"/>
        <color indexed="53"/>
        <rFont val="Arial"/>
        <family val="2"/>
        <charset val="204"/>
      </rPr>
      <t>PREMIUM</t>
    </r>
  </si>
  <si>
    <r>
      <t xml:space="preserve">"ФУМИБАТ" </t>
    </r>
    <r>
      <rPr>
        <b/>
        <sz val="11"/>
        <color indexed="8"/>
        <rFont val="Arial"/>
        <family val="2"/>
        <charset val="204"/>
      </rPr>
      <t xml:space="preserve">"Оборонхим Гель"     от тараканов           </t>
    </r>
    <r>
      <rPr>
        <b/>
        <sz val="16"/>
        <color indexed="8"/>
        <rFont val="Arial"/>
        <family val="2"/>
        <charset val="204"/>
      </rPr>
      <t>1 шт.</t>
    </r>
    <r>
      <rPr>
        <b/>
        <sz val="11"/>
        <color indexed="8"/>
        <rFont val="Arial"/>
        <family val="2"/>
        <charset val="204"/>
      </rPr>
      <t xml:space="preserve"> </t>
    </r>
    <r>
      <rPr>
        <b/>
        <sz val="18"/>
        <color indexed="8"/>
        <rFont val="Arial"/>
        <family val="2"/>
        <charset val="204"/>
      </rPr>
      <t xml:space="preserve"> </t>
    </r>
    <r>
      <rPr>
        <b/>
        <sz val="18"/>
        <color indexed="53"/>
        <rFont val="Arial"/>
        <family val="2"/>
        <charset val="204"/>
      </rPr>
      <t>PREMIUM</t>
    </r>
  </si>
  <si>
    <t>Пластины  для уничтожения комаров ОБОРОНХИМ зеленые</t>
  </si>
  <si>
    <t>Пластины  для уничтожения комаров ОБОРОНХИМ желтые</t>
  </si>
  <si>
    <t>Пластины  для уничтожения комаров ОБОРОНХИМ красные</t>
  </si>
  <si>
    <t>Пластины  для уничтожения комаров ОБОРОНХИМ зеленые- однотонные</t>
  </si>
  <si>
    <r>
      <t xml:space="preserve">Брикеты тестовые в фильтр-пакетиках </t>
    </r>
    <r>
      <rPr>
        <b/>
        <sz val="15"/>
        <color indexed="10"/>
        <rFont val="Arial"/>
        <family val="2"/>
        <charset val="204"/>
      </rPr>
      <t>Д,В,БРОМАДИОЛОН</t>
    </r>
  </si>
  <si>
    <r>
      <t xml:space="preserve">ПАСТА КРЫСИНАЯ СМЕРТЬ №1        </t>
    </r>
    <r>
      <rPr>
        <b/>
        <sz val="15"/>
        <color indexed="10"/>
        <rFont val="Arial"/>
        <family val="2"/>
        <charset val="204"/>
      </rPr>
      <t>Д,В,БРОМАДИОЛОН</t>
    </r>
  </si>
  <si>
    <t>Произво-дитель</t>
  </si>
  <si>
    <t>1уп.</t>
  </si>
  <si>
    <t xml:space="preserve">штук в гофре  </t>
  </si>
  <si>
    <r>
      <t xml:space="preserve">подитог 2:                      </t>
    </r>
    <r>
      <rPr>
        <b/>
        <sz val="10"/>
        <color indexed="8"/>
        <rFont val="Arial"/>
        <family val="2"/>
        <charset val="204"/>
      </rPr>
      <t xml:space="preserve">                   </t>
    </r>
  </si>
  <si>
    <r>
      <t xml:space="preserve">подитог 1:                      </t>
    </r>
    <r>
      <rPr>
        <b/>
        <sz val="10"/>
        <color indexed="8"/>
        <rFont val="Arial"/>
        <family val="2"/>
        <charset val="204"/>
      </rPr>
      <t xml:space="preserve">                   </t>
    </r>
  </si>
  <si>
    <t>Изображе-ние</t>
  </si>
  <si>
    <t xml:space="preserve">Цена за шт. мин. заказ          </t>
  </si>
  <si>
    <t xml:space="preserve">Оптовая  цена за шт. в рублях  </t>
  </si>
  <si>
    <t>РАСЧЕТ по                  ценам столбика №2</t>
  </si>
  <si>
    <r>
      <t>тел. (495) 120-75-91 МНОГОКАНАЛЬНЫЙ ;    Email:</t>
    </r>
    <r>
      <rPr>
        <u/>
        <sz val="20"/>
        <color indexed="12"/>
        <rFont val="Arial"/>
        <family val="2"/>
        <charset val="204"/>
      </rPr>
      <t xml:space="preserve"> oboronhim@oboronhim.ru </t>
    </r>
    <r>
      <rPr>
        <sz val="20"/>
        <color indexed="8"/>
        <rFont val="Arial"/>
        <family val="2"/>
        <charset val="204"/>
      </rPr>
      <t xml:space="preserve">                                                                                 ИТОГО :                   </t>
    </r>
  </si>
  <si>
    <t xml:space="preserve">  Гель от   тараканов  1шт. ТМ ДОХС                       </t>
  </si>
  <si>
    <t xml:space="preserve">  Гель от  муравьев  1шт. ТМ ДОХС                             </t>
  </si>
  <si>
    <t xml:space="preserve">  Гель от    САДОВЫХ муравьев  1шт. ТМ ДОХС                             </t>
  </si>
  <si>
    <t xml:space="preserve">Контейнеры  от тараканов                         6 шт.   ПЛАСТИК ТМ ДОХС      </t>
  </si>
  <si>
    <t xml:space="preserve">  Гель от тараканов    ФЛАКОН ТМ ДОХС      </t>
  </si>
  <si>
    <t>СПИРАЛИ ОТ КОМАРОВ и ДР.НАСЕКОМЫХ  ФУМИБАТ</t>
  </si>
  <si>
    <t>СПИРАЛИ ОТ КОМАРОВ и ДР.ЛЕТАЮЩИХ НАСЕКОМЫХ  ФУМИБАТ  (1Х60)</t>
  </si>
  <si>
    <t xml:space="preserve">Для бесплантной доставки по Москве обязательное условие, заказе должен быть не менее чем на 50 т.р. </t>
  </si>
  <si>
    <r>
      <t xml:space="preserve"> ООО " ДОХЛОКС" </t>
    </r>
    <r>
      <rPr>
        <sz val="14"/>
        <color indexed="12"/>
        <rFont val="Arial"/>
        <family val="2"/>
        <charset val="204"/>
      </rPr>
      <t xml:space="preserve">                      "Оборонхим Гель" от тараканов   Флакон 80г  ТМ ДОХС  (1х40)</t>
    </r>
  </si>
  <si>
    <t>ООО"ДОХЛОКС"  Гель от тараканов       флакон 80г (1х40)</t>
  </si>
  <si>
    <t>10мл</t>
  </si>
  <si>
    <r>
      <t xml:space="preserve"> Средство родентицидное  "КРЫСИНАЯ СМЕРТЬ "                </t>
    </r>
    <r>
      <rPr>
        <b/>
        <sz val="14"/>
        <color indexed="10"/>
        <rFont val="Arial"/>
        <family val="2"/>
        <charset val="204"/>
      </rPr>
      <t>ТМ ДОХС</t>
    </r>
  </si>
  <si>
    <r>
      <t xml:space="preserve">2х компонентный КРЫСИНЫЙ   ДОХС </t>
    </r>
    <r>
      <rPr>
        <sz val="15"/>
        <color indexed="10"/>
        <rFont val="Arial"/>
        <family val="2"/>
        <charset val="204"/>
      </rPr>
      <t>Д,В,БРОМАДИОЛОН</t>
    </r>
  </si>
  <si>
    <t xml:space="preserve"> КРЫСИНЫЙ и МЫШИНЫЙ  ДОХС               2х компонентный 200г</t>
  </si>
  <si>
    <t xml:space="preserve">Средство от клопов и блох ФЛАКОН ТМ ДОХС      </t>
  </si>
  <si>
    <t>Средство от клопов и блох ФЛАКОН  ТМ ДОХС      (1х100)</t>
  </si>
  <si>
    <t>Средство от клопов и блох ФЛАКОН                      ТМ ДОХС      (1х100)</t>
  </si>
  <si>
    <t xml:space="preserve">РОДЕНТИЦИДНЫЕ СРЕДСТВА  КРЫСИНАЯ и МЫШИНАЯ СМЕРТЬ №1   </t>
  </si>
  <si>
    <r>
      <t xml:space="preserve">Россия наша ТМ  </t>
    </r>
    <r>
      <rPr>
        <sz val="12"/>
        <color indexed="8"/>
        <rFont val="Arial"/>
        <family val="2"/>
        <charset val="204"/>
      </rPr>
      <t>не наше производство</t>
    </r>
  </si>
  <si>
    <r>
      <t xml:space="preserve">Россия     </t>
    </r>
    <r>
      <rPr>
        <sz val="12"/>
        <color indexed="8"/>
        <rFont val="Arial"/>
        <family val="2"/>
        <charset val="204"/>
      </rPr>
      <t>не наше производство</t>
    </r>
  </si>
  <si>
    <t>Россия     не наше производство</t>
  </si>
  <si>
    <t>Россия наша ТМ  не наше производство</t>
  </si>
  <si>
    <t xml:space="preserve">Россия по нашему заказу </t>
  </si>
  <si>
    <t>в прайсе позиция 2</t>
  </si>
  <si>
    <t>БИОЗАЩИТА  АНТИВИРУС 2020</t>
  </si>
  <si>
    <t>Средство дезинфицирующее "АСЕПТИК АКВА"</t>
  </si>
  <si>
    <t>СРЕДСТВА ОТ МУХ; МОЛИ И КОМАРОВ</t>
  </si>
  <si>
    <t xml:space="preserve">                         Средство дезинфицирующее "АСЕПТИК АКВА" и                                                                                                             ПРОДУКЦИЯ   ПО ОБОРОНХИМ  ОТ  НАСЕКОМЫХ-ПАРАЗИТОВ</t>
  </si>
  <si>
    <t>7шт.</t>
  </si>
  <si>
    <r>
      <t xml:space="preserve">       Антимоль</t>
    </r>
    <r>
      <rPr>
        <sz val="14"/>
        <color indexed="8"/>
        <rFont val="Arial"/>
        <family val="2"/>
        <charset val="204"/>
      </rPr>
      <t xml:space="preserve">  </t>
    </r>
    <r>
      <rPr>
        <sz val="10"/>
        <color indexed="8"/>
        <rFont val="Arial"/>
        <family val="2"/>
        <charset val="204"/>
      </rPr>
      <t xml:space="preserve"> </t>
    </r>
    <r>
      <rPr>
        <sz val="14"/>
        <color indexed="8"/>
        <rFont val="Arial"/>
        <family val="2"/>
        <charset val="204"/>
      </rPr>
      <t xml:space="preserve"> в пакетиках               </t>
    </r>
    <r>
      <rPr>
        <sz val="10"/>
        <color indexed="8"/>
        <rFont val="Arial"/>
        <family val="2"/>
        <charset val="204"/>
      </rPr>
      <t xml:space="preserve"> </t>
    </r>
    <r>
      <rPr>
        <b/>
        <sz val="14"/>
        <color indexed="8"/>
        <rFont val="Arial"/>
        <family val="2"/>
        <charset val="204"/>
      </rPr>
      <t>Лаванда</t>
    </r>
    <r>
      <rPr>
        <sz val="14"/>
        <color indexed="8"/>
        <rFont val="Arial"/>
        <family val="2"/>
        <charset val="204"/>
      </rPr>
      <t xml:space="preserve"> </t>
    </r>
  </si>
  <si>
    <t>Антимоль    в пакетиках                    Лаванда (1х84)</t>
  </si>
  <si>
    <r>
      <t xml:space="preserve">       Антимоль</t>
    </r>
    <r>
      <rPr>
        <sz val="16"/>
        <color indexed="12"/>
        <rFont val="Arial"/>
        <family val="2"/>
        <charset val="204"/>
      </rPr>
      <t xml:space="preserve"> в пакетиках                </t>
    </r>
    <r>
      <rPr>
        <b/>
        <sz val="16"/>
        <color indexed="12"/>
        <rFont val="Arial"/>
        <family val="2"/>
        <charset val="204"/>
      </rPr>
      <t>Лаванда</t>
    </r>
    <r>
      <rPr>
        <sz val="16"/>
        <color indexed="12"/>
        <rFont val="Arial"/>
        <family val="2"/>
        <charset val="204"/>
      </rPr>
      <t xml:space="preserve"> (1х84)</t>
    </r>
  </si>
  <si>
    <t xml:space="preserve">  Прайс-лист                                изменен                 27.05.20г.</t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</si>
</sst>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#,##0.0000"/>
  </numFmts>
  <fonts count="96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9"/>
      <color indexed="8"/>
      <name val="Arial"/>
      <family val="2"/>
      <charset val="204"/>
    </font>
    <font>
      <sz val="8"/>
      <name val="Calibri"/>
      <family val="2"/>
      <charset val="204"/>
    </font>
    <font>
      <b/>
      <sz val="14"/>
      <color indexed="8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sz val="9"/>
      <color indexed="12"/>
      <name val="Arial"/>
      <family val="2"/>
      <charset val="204"/>
    </font>
    <font>
      <b/>
      <sz val="14"/>
      <color indexed="12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24"/>
      <color indexed="10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2"/>
      <color indexed="8"/>
      <name val="Arial"/>
      <family val="2"/>
      <charset val="204"/>
    </font>
    <font>
      <sz val="16"/>
      <color indexed="12"/>
      <name val="Arial"/>
      <family val="2"/>
      <charset val="204"/>
    </font>
    <font>
      <b/>
      <sz val="10"/>
      <name val="Arial Cyr"/>
      <charset val="204"/>
    </font>
    <font>
      <b/>
      <sz val="11"/>
      <name val="Arial Cyr"/>
      <charset val="204"/>
    </font>
    <font>
      <b/>
      <sz val="8"/>
      <name val="Arial Cyr"/>
      <charset val="204"/>
    </font>
    <font>
      <sz val="10"/>
      <name val="Arial Cyr"/>
      <charset val="204"/>
    </font>
    <font>
      <sz val="10"/>
      <color indexed="12"/>
      <name val="Arial Cyr"/>
      <charset val="204"/>
    </font>
    <font>
      <b/>
      <sz val="11"/>
      <color indexed="10"/>
      <name val="Calibri"/>
      <family val="2"/>
      <charset val="204"/>
    </font>
    <font>
      <sz val="11"/>
      <color indexed="12"/>
      <name val="Calibri"/>
      <family val="2"/>
      <charset val="204"/>
    </font>
    <font>
      <b/>
      <sz val="11"/>
      <color indexed="12"/>
      <name val="Arial Cyr"/>
      <charset val="204"/>
    </font>
    <font>
      <sz val="16"/>
      <color indexed="12"/>
      <name val="Arial Cyr"/>
      <charset val="204"/>
    </font>
    <font>
      <b/>
      <sz val="18"/>
      <color indexed="10"/>
      <name val="Calibri"/>
      <family val="2"/>
      <charset val="204"/>
    </font>
    <font>
      <b/>
      <sz val="11"/>
      <color indexed="12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2"/>
      <color indexed="12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1"/>
      <color indexed="12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8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sz val="26"/>
      <color indexed="8"/>
      <name val="Arial"/>
      <family val="2"/>
      <charset val="204"/>
    </font>
    <font>
      <sz val="26"/>
      <color indexed="8"/>
      <name val="Calibri"/>
      <family val="2"/>
      <charset val="204"/>
    </font>
    <font>
      <sz val="16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b/>
      <sz val="16"/>
      <color indexed="12"/>
      <name val="Arial"/>
      <family val="2"/>
      <charset val="204"/>
    </font>
    <font>
      <b/>
      <sz val="14"/>
      <color indexed="53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12"/>
      <name val="Arial"/>
      <family val="2"/>
      <charset val="204"/>
    </font>
    <font>
      <b/>
      <sz val="14"/>
      <color indexed="12"/>
      <name val="Calibri"/>
      <family val="2"/>
      <charset val="204"/>
    </font>
    <font>
      <sz val="18"/>
      <color indexed="10"/>
      <name val="Arial"/>
      <family val="2"/>
      <charset val="204"/>
    </font>
    <font>
      <sz val="8"/>
      <color indexed="8"/>
      <name val="Calibri"/>
      <family val="2"/>
      <charset val="204"/>
    </font>
    <font>
      <sz val="10"/>
      <color indexed="8"/>
      <name val="Arial Cyr"/>
      <charset val="204"/>
    </font>
    <font>
      <sz val="11"/>
      <color indexed="8"/>
      <name val="Arial"/>
      <family val="2"/>
      <charset val="204"/>
    </font>
    <font>
      <sz val="24"/>
      <color indexed="12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name val="Arial"/>
      <family val="2"/>
      <charset val="204"/>
    </font>
    <font>
      <sz val="36"/>
      <color indexed="8"/>
      <name val="Arial"/>
      <family val="2"/>
      <charset val="204"/>
    </font>
    <font>
      <sz val="36"/>
      <color indexed="8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8"/>
      <color indexed="8"/>
      <name val="Arial"/>
      <family val="2"/>
      <charset val="204"/>
    </font>
    <font>
      <b/>
      <sz val="18"/>
      <color indexed="53"/>
      <name val="Arial"/>
      <family val="2"/>
      <charset val="204"/>
    </font>
    <font>
      <sz val="15"/>
      <color indexed="8"/>
      <name val="Arial"/>
      <family val="2"/>
      <charset val="204"/>
    </font>
    <font>
      <sz val="24"/>
      <color indexed="8"/>
      <name val="Arial"/>
      <family val="2"/>
      <charset val="204"/>
    </font>
    <font>
      <sz val="14"/>
      <color indexed="12"/>
      <name val="Arial"/>
      <family val="2"/>
      <charset val="204"/>
    </font>
    <font>
      <b/>
      <sz val="28"/>
      <color indexed="12"/>
      <name val="Arial"/>
      <family val="2"/>
      <charset val="204"/>
    </font>
    <font>
      <b/>
      <sz val="20"/>
      <color indexed="10"/>
      <name val="Arial"/>
      <family val="2"/>
      <charset val="204"/>
    </font>
    <font>
      <b/>
      <sz val="20"/>
      <color indexed="10"/>
      <name val="Calibri"/>
      <family val="2"/>
      <charset val="204"/>
    </font>
    <font>
      <sz val="22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20"/>
      <color indexed="17"/>
      <name val="Arial"/>
      <family val="2"/>
      <charset val="204"/>
    </font>
    <font>
      <sz val="14"/>
      <color indexed="11"/>
      <name val="Arial"/>
      <family val="2"/>
      <charset val="204"/>
    </font>
    <font>
      <sz val="20"/>
      <color indexed="12"/>
      <name val="Arial"/>
      <family val="2"/>
      <charset val="204"/>
    </font>
    <font>
      <b/>
      <sz val="20"/>
      <color indexed="12"/>
      <name val="Arial"/>
      <family val="2"/>
      <charset val="204"/>
    </font>
    <font>
      <b/>
      <sz val="15"/>
      <color indexed="10"/>
      <name val="Arial"/>
      <family val="2"/>
      <charset val="204"/>
    </font>
    <font>
      <sz val="16"/>
      <color indexed="10"/>
      <name val="Arial"/>
      <family val="2"/>
      <charset val="204"/>
    </font>
    <font>
      <sz val="16"/>
      <color indexed="10"/>
      <name val="Calibri"/>
      <family val="2"/>
      <charset val="204"/>
    </font>
    <font>
      <sz val="28"/>
      <color indexed="8"/>
      <name val="Arial"/>
      <family val="2"/>
      <charset val="204"/>
    </font>
    <font>
      <sz val="18"/>
      <color indexed="12"/>
      <name val="Arial Cyr"/>
      <charset val="204"/>
    </font>
    <font>
      <b/>
      <sz val="18"/>
      <color indexed="8"/>
      <name val="Calibri"/>
      <family val="2"/>
      <charset val="204"/>
    </font>
    <font>
      <b/>
      <sz val="30"/>
      <color indexed="12"/>
      <name val="Arial"/>
      <family val="2"/>
      <charset val="204"/>
    </font>
    <font>
      <b/>
      <sz val="38"/>
      <color indexed="10"/>
      <name val="Arial"/>
      <family val="2"/>
      <charset val="204"/>
    </font>
    <font>
      <sz val="12"/>
      <color indexed="8"/>
      <name val="Arial"/>
      <family val="2"/>
      <charset val="204"/>
    </font>
    <font>
      <b/>
      <sz val="15"/>
      <color indexed="8"/>
      <name val="Arial"/>
      <family val="2"/>
      <charset val="204"/>
    </font>
    <font>
      <b/>
      <sz val="24"/>
      <color indexed="8"/>
      <name val="Arial"/>
      <family val="2"/>
      <charset val="204"/>
    </font>
    <font>
      <sz val="20"/>
      <color indexed="8"/>
      <name val="Arial"/>
      <family val="2"/>
      <charset val="204"/>
    </font>
    <font>
      <sz val="22"/>
      <color indexed="8"/>
      <name val="Arial"/>
      <family val="2"/>
      <charset val="204"/>
    </font>
    <font>
      <b/>
      <sz val="26"/>
      <color indexed="8"/>
      <name val="Arial"/>
      <family val="2"/>
      <charset val="204"/>
    </font>
    <font>
      <b/>
      <u/>
      <sz val="30"/>
      <color indexed="12"/>
      <name val="Arial"/>
      <family val="2"/>
      <charset val="204"/>
    </font>
    <font>
      <b/>
      <sz val="36"/>
      <color indexed="8"/>
      <name val="Arial"/>
      <family val="2"/>
      <charset val="204"/>
    </font>
    <font>
      <b/>
      <u/>
      <sz val="28"/>
      <color indexed="12"/>
      <name val="Arial"/>
      <family val="2"/>
      <charset val="204"/>
    </font>
    <font>
      <b/>
      <sz val="20"/>
      <color indexed="12"/>
      <name val="Calibri"/>
      <family val="2"/>
      <charset val="204"/>
    </font>
    <font>
      <sz val="20"/>
      <color indexed="8"/>
      <name val="Calibri"/>
      <family val="2"/>
      <charset val="204"/>
    </font>
    <font>
      <u/>
      <sz val="20"/>
      <color indexed="12"/>
      <name val="Arial"/>
      <family val="2"/>
      <charset val="204"/>
    </font>
    <font>
      <sz val="11"/>
      <color indexed="10"/>
      <name val="Calibri"/>
      <family val="2"/>
      <charset val="204"/>
    </font>
    <font>
      <sz val="48"/>
      <color indexed="10"/>
      <name val="Arial"/>
      <family val="2"/>
      <charset val="204"/>
    </font>
    <font>
      <sz val="24"/>
      <color indexed="10"/>
      <name val="Arial"/>
      <family val="2"/>
      <charset val="204"/>
    </font>
    <font>
      <sz val="9"/>
      <color indexed="10"/>
      <name val="Arial"/>
      <family val="2"/>
      <charset val="204"/>
    </font>
    <font>
      <sz val="15"/>
      <color indexed="10"/>
      <name val="Arial"/>
      <family val="2"/>
      <charset val="204"/>
    </font>
    <font>
      <sz val="14"/>
      <color indexed="8"/>
      <name val="Arial"/>
      <family val="2"/>
      <charset val="204"/>
    </font>
    <font>
      <sz val="10"/>
      <color indexed="8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</fills>
  <borders count="78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3" fillId="2" borderId="1" applyFont="0" applyFill="0" applyBorder="0" applyAlignment="0" applyProtection="0"/>
  </cellStyleXfs>
  <cellXfs count="388">
    <xf numFmtId="0" fontId="0" fillId="0" borderId="0" xfId="0"/>
    <xf numFmtId="0" fontId="3" fillId="0" borderId="0" xfId="0" applyFont="1"/>
    <xf numFmtId="0" fontId="3" fillId="0" borderId="2" xfId="0" applyFont="1" applyFill="1" applyBorder="1"/>
    <xf numFmtId="0" fontId="3" fillId="0" borderId="0" xfId="0" applyNumberFormat="1" applyFont="1"/>
    <xf numFmtId="0" fontId="8" fillId="0" borderId="0" xfId="0" applyFont="1" applyFill="1"/>
    <xf numFmtId="0" fontId="15" fillId="0" borderId="2" xfId="0" applyFont="1" applyFill="1" applyBorder="1" applyAlignment="1">
      <alignment vertical="center" wrapText="1"/>
    </xf>
    <xf numFmtId="1" fontId="0" fillId="0" borderId="2" xfId="0" applyNumberFormat="1" applyFill="1" applyBorder="1" applyAlignment="1">
      <alignment horizontal="center" vertical="center" wrapText="1"/>
    </xf>
    <xf numFmtId="4" fontId="0" fillId="0" borderId="2" xfId="0" applyNumberFormat="1" applyFill="1" applyBorder="1" applyAlignment="1">
      <alignment horizontal="center" vertical="center" wrapText="1"/>
    </xf>
    <xf numFmtId="2" fontId="0" fillId="0" borderId="2" xfId="0" applyNumberFormat="1" applyFill="1" applyBorder="1" applyAlignment="1">
      <alignment horizontal="center" vertical="center" wrapText="1"/>
    </xf>
    <xf numFmtId="165" fontId="0" fillId="0" borderId="2" xfId="0" applyNumberFormat="1" applyFill="1" applyBorder="1" applyAlignment="1">
      <alignment horizontal="center" vertical="center" wrapText="1"/>
    </xf>
    <xf numFmtId="1" fontId="18" fillId="0" borderId="2" xfId="0" applyNumberFormat="1" applyFont="1" applyFill="1" applyBorder="1" applyAlignment="1">
      <alignment horizontal="center" vertical="center" wrapText="1"/>
    </xf>
    <xf numFmtId="1" fontId="18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0" fillId="0" borderId="0" xfId="0" applyBorder="1" applyAlignment="1">
      <alignment horizontal="center"/>
    </xf>
    <xf numFmtId="165" fontId="0" fillId="0" borderId="0" xfId="0" applyNumberForma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/>
    </xf>
    <xf numFmtId="0" fontId="21" fillId="0" borderId="0" xfId="0" applyFont="1"/>
    <xf numFmtId="0" fontId="23" fillId="0" borderId="0" xfId="0" applyFont="1" applyFill="1" applyBorder="1" applyAlignment="1"/>
    <xf numFmtId="0" fontId="23" fillId="3" borderId="2" xfId="0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1" fontId="23" fillId="3" borderId="2" xfId="0" applyNumberFormat="1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0" fillId="0" borderId="0" xfId="0" applyFont="1" applyBorder="1" applyAlignment="1">
      <alignment horizontal="left" vertical="center"/>
    </xf>
    <xf numFmtId="0" fontId="9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/>
    <xf numFmtId="0" fontId="3" fillId="0" borderId="5" xfId="0" applyFont="1" applyFill="1" applyBorder="1"/>
    <xf numFmtId="0" fontId="9" fillId="0" borderId="5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/>
    <xf numFmtId="0" fontId="3" fillId="4" borderId="0" xfId="0" applyFont="1" applyFill="1"/>
    <xf numFmtId="49" fontId="9" fillId="0" borderId="2" xfId="0" applyNumberFormat="1" applyFont="1" applyFill="1" applyBorder="1" applyAlignment="1">
      <alignment horizontal="center" vertical="center" wrapText="1"/>
    </xf>
    <xf numFmtId="0" fontId="3" fillId="0" borderId="6" xfId="0" applyFont="1" applyBorder="1"/>
    <xf numFmtId="0" fontId="3" fillId="0" borderId="0" xfId="0" applyFont="1" applyBorder="1"/>
    <xf numFmtId="0" fontId="3" fillId="0" borderId="7" xfId="0" applyFont="1" applyBorder="1"/>
    <xf numFmtId="0" fontId="3" fillId="0" borderId="0" xfId="0" applyFont="1" applyFill="1"/>
    <xf numFmtId="0" fontId="0" fillId="0" borderId="0" xfId="0" applyAlignment="1">
      <alignment horizontal="center"/>
    </xf>
    <xf numFmtId="4" fontId="2" fillId="0" borderId="2" xfId="0" applyNumberFormat="1" applyFont="1" applyFill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horizontal="center" vertical="center"/>
    </xf>
    <xf numFmtId="165" fontId="2" fillId="0" borderId="2" xfId="0" applyNumberFormat="1" applyFont="1" applyFill="1" applyBorder="1" applyAlignment="1">
      <alignment horizontal="center" vertical="center" wrapText="1"/>
    </xf>
    <xf numFmtId="1" fontId="45" fillId="0" borderId="2" xfId="0" applyNumberFormat="1" applyFont="1" applyFill="1" applyBorder="1" applyAlignment="1">
      <alignment horizontal="center" vertical="center" wrapText="1"/>
    </xf>
    <xf numFmtId="1" fontId="45" fillId="0" borderId="2" xfId="0" applyNumberFormat="1" applyFont="1" applyFill="1" applyBorder="1" applyAlignment="1">
      <alignment horizontal="center" vertical="center"/>
    </xf>
    <xf numFmtId="1" fontId="46" fillId="5" borderId="2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0" fontId="46" fillId="0" borderId="0" xfId="0" applyFont="1"/>
    <xf numFmtId="3" fontId="46" fillId="0" borderId="2" xfId="0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1" fontId="50" fillId="0" borderId="0" xfId="0" applyNumberFormat="1" applyFont="1" applyBorder="1" applyAlignment="1">
      <alignment horizontal="center" vertical="center"/>
    </xf>
    <xf numFmtId="0" fontId="3" fillId="5" borderId="0" xfId="0" applyFont="1" applyFill="1" applyBorder="1"/>
    <xf numFmtId="49" fontId="5" fillId="0" borderId="2" xfId="0" applyNumberFormat="1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54" fillId="0" borderId="2" xfId="0" applyFont="1" applyFill="1" applyBorder="1" applyAlignment="1">
      <alignment horizontal="center" vertical="center" wrapText="1"/>
    </xf>
    <xf numFmtId="1" fontId="56" fillId="0" borderId="5" xfId="0" applyNumberFormat="1" applyFont="1" applyFill="1" applyBorder="1" applyAlignment="1">
      <alignment horizontal="center" vertical="center" wrapText="1"/>
    </xf>
    <xf numFmtId="0" fontId="57" fillId="0" borderId="0" xfId="0" applyFont="1"/>
    <xf numFmtId="0" fontId="35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3" fillId="0" borderId="8" xfId="0" applyFont="1" applyBorder="1"/>
    <xf numFmtId="0" fontId="3" fillId="0" borderId="9" xfId="0" applyFont="1" applyBorder="1"/>
    <xf numFmtId="0" fontId="8" fillId="0" borderId="9" xfId="0" applyFont="1" applyFill="1" applyBorder="1"/>
    <xf numFmtId="0" fontId="3" fillId="0" borderId="9" xfId="0" applyNumberFormat="1" applyFont="1" applyBorder="1"/>
    <xf numFmtId="0" fontId="3" fillId="0" borderId="10" xfId="0" applyFont="1" applyBorder="1"/>
    <xf numFmtId="49" fontId="9" fillId="0" borderId="3" xfId="0" applyNumberFormat="1" applyFont="1" applyFill="1" applyBorder="1" applyAlignment="1">
      <alignment horizontal="center" vertical="center" wrapText="1"/>
    </xf>
    <xf numFmtId="0" fontId="0" fillId="0" borderId="0" xfId="0" applyBorder="1" applyAlignment="1"/>
    <xf numFmtId="1" fontId="56" fillId="0" borderId="3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63" fillId="0" borderId="0" xfId="0" applyFont="1"/>
    <xf numFmtId="0" fontId="63" fillId="6" borderId="11" xfId="0" applyFont="1" applyFill="1" applyBorder="1" applyAlignment="1">
      <alignment horizontal="center" vertical="center" wrapText="1"/>
    </xf>
    <xf numFmtId="0" fontId="67" fillId="0" borderId="2" xfId="0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center" vertical="center" wrapText="1"/>
    </xf>
    <xf numFmtId="0" fontId="67" fillId="0" borderId="3" xfId="0" applyFont="1" applyFill="1" applyBorder="1" applyAlignment="1">
      <alignment horizontal="center" vertical="center" wrapText="1"/>
    </xf>
    <xf numFmtId="2" fontId="0" fillId="0" borderId="0" xfId="0" applyNumberForma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 wrapText="1"/>
    </xf>
    <xf numFmtId="0" fontId="3" fillId="0" borderId="12" xfId="0" applyFont="1" applyFill="1" applyBorder="1"/>
    <xf numFmtId="0" fontId="67" fillId="0" borderId="13" xfId="0" applyFont="1" applyFill="1" applyBorder="1" applyAlignment="1">
      <alignment horizontal="center" vertical="center" wrapText="1"/>
    </xf>
    <xf numFmtId="0" fontId="37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26" fillId="0" borderId="2" xfId="0" applyFont="1" applyBorder="1" applyAlignment="1">
      <alignment horizontal="center" vertical="center" wrapText="1"/>
    </xf>
    <xf numFmtId="164" fontId="57" fillId="0" borderId="4" xfId="0" applyNumberFormat="1" applyFont="1" applyFill="1" applyBorder="1" applyAlignment="1">
      <alignment horizontal="center" vertical="center"/>
    </xf>
    <xf numFmtId="164" fontId="57" fillId="0" borderId="12" xfId="0" applyNumberFormat="1" applyFont="1" applyFill="1" applyBorder="1" applyAlignment="1">
      <alignment horizontal="center" vertical="center"/>
    </xf>
    <xf numFmtId="164" fontId="57" fillId="0" borderId="3" xfId="0" applyNumberFormat="1" applyFont="1" applyFill="1" applyBorder="1" applyAlignment="1">
      <alignment horizontal="center" vertical="center"/>
    </xf>
    <xf numFmtId="164" fontId="57" fillId="0" borderId="2" xfId="0" applyNumberFormat="1" applyFont="1" applyFill="1" applyBorder="1" applyAlignment="1">
      <alignment horizontal="center" vertical="center"/>
    </xf>
    <xf numFmtId="164" fontId="57" fillId="0" borderId="5" xfId="0" applyNumberFormat="1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vertical="center" wrapText="1"/>
    </xf>
    <xf numFmtId="0" fontId="15" fillId="0" borderId="12" xfId="0" applyFont="1" applyFill="1" applyBorder="1" applyAlignment="1">
      <alignment vertical="center" wrapText="1"/>
    </xf>
    <xf numFmtId="0" fontId="26" fillId="0" borderId="2" xfId="0" applyFont="1" applyFill="1" applyBorder="1" applyAlignment="1">
      <alignment horizontal="left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3" xfId="0" applyFont="1" applyBorder="1" applyAlignment="1">
      <alignment horizontal="left" vertical="center" wrapText="1"/>
    </xf>
    <xf numFmtId="1" fontId="46" fillId="5" borderId="3" xfId="0" applyNumberFormat="1" applyFont="1" applyFill="1" applyBorder="1" applyAlignment="1">
      <alignment horizontal="center" vertical="center"/>
    </xf>
    <xf numFmtId="0" fontId="23" fillId="3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4" fontId="0" fillId="0" borderId="12" xfId="0" applyNumberFormat="1" applyFill="1" applyBorder="1" applyAlignment="1">
      <alignment horizontal="center" vertical="center" wrapText="1"/>
    </xf>
    <xf numFmtId="2" fontId="0" fillId="0" borderId="12" xfId="0" applyNumberFormat="1" applyFill="1" applyBorder="1" applyAlignment="1">
      <alignment horizontal="center" vertical="center" wrapText="1"/>
    </xf>
    <xf numFmtId="165" fontId="0" fillId="0" borderId="12" xfId="0" applyNumberForma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/>
    </xf>
    <xf numFmtId="3" fontId="46" fillId="0" borderId="12" xfId="0" applyNumberFormat="1" applyFont="1" applyFill="1" applyBorder="1" applyAlignment="1">
      <alignment horizontal="center" vertical="center"/>
    </xf>
    <xf numFmtId="2" fontId="0" fillId="0" borderId="12" xfId="0" applyNumberFormat="1" applyFill="1" applyBorder="1" applyAlignment="1">
      <alignment horizontal="center" vertical="center"/>
    </xf>
    <xf numFmtId="0" fontId="15" fillId="0" borderId="5" xfId="0" applyFont="1" applyFill="1" applyBorder="1" applyAlignment="1">
      <alignment vertical="center" wrapText="1"/>
    </xf>
    <xf numFmtId="1" fontId="0" fillId="0" borderId="5" xfId="0" applyNumberFormat="1" applyFill="1" applyBorder="1" applyAlignment="1">
      <alignment horizontal="center" vertical="center" wrapText="1"/>
    </xf>
    <xf numFmtId="4" fontId="0" fillId="0" borderId="5" xfId="0" applyNumberFormat="1" applyFill="1" applyBorder="1" applyAlignment="1">
      <alignment horizontal="center" vertical="center" wrapText="1"/>
    </xf>
    <xf numFmtId="2" fontId="0" fillId="0" borderId="5" xfId="0" applyNumberFormat="1" applyFill="1" applyBorder="1" applyAlignment="1">
      <alignment horizontal="center" vertical="center" wrapText="1"/>
    </xf>
    <xf numFmtId="165" fontId="0" fillId="0" borderId="5" xfId="0" applyNumberFormat="1" applyFill="1" applyBorder="1" applyAlignment="1">
      <alignment horizontal="center" vertical="center" wrapText="1"/>
    </xf>
    <xf numFmtId="1" fontId="18" fillId="0" borderId="5" xfId="0" applyNumberFormat="1" applyFont="1" applyFill="1" applyBorder="1" applyAlignment="1">
      <alignment horizontal="center" vertical="center" wrapText="1"/>
    </xf>
    <xf numFmtId="1" fontId="18" fillId="0" borderId="5" xfId="0" applyNumberFormat="1" applyFont="1" applyFill="1" applyBorder="1" applyAlignment="1">
      <alignment horizontal="center" vertical="center"/>
    </xf>
    <xf numFmtId="3" fontId="46" fillId="0" borderId="5" xfId="0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2" fontId="0" fillId="0" borderId="5" xfId="0" applyNumberForma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left" vertical="center" wrapText="1"/>
    </xf>
    <xf numFmtId="4" fontId="2" fillId="0" borderId="12" xfId="0" applyNumberFormat="1" applyFont="1" applyFill="1" applyBorder="1" applyAlignment="1">
      <alignment horizontal="center" vertical="center" wrapText="1"/>
    </xf>
    <xf numFmtId="2" fontId="2" fillId="0" borderId="12" xfId="0" applyNumberFormat="1" applyFont="1" applyFill="1" applyBorder="1" applyAlignment="1">
      <alignment horizontal="center" vertical="center"/>
    </xf>
    <xf numFmtId="165" fontId="2" fillId="0" borderId="12" xfId="0" applyNumberFormat="1" applyFont="1" applyFill="1" applyBorder="1" applyAlignment="1">
      <alignment horizontal="center" vertical="center" wrapText="1"/>
    </xf>
    <xf numFmtId="1" fontId="45" fillId="0" borderId="12" xfId="0" applyNumberFormat="1" applyFont="1" applyFill="1" applyBorder="1" applyAlignment="1">
      <alignment horizontal="center" vertical="center" wrapText="1"/>
    </xf>
    <xf numFmtId="1" fontId="45" fillId="0" borderId="12" xfId="0" applyNumberFormat="1" applyFont="1" applyFill="1" applyBorder="1" applyAlignment="1">
      <alignment horizontal="center" vertical="center"/>
    </xf>
    <xf numFmtId="0" fontId="23" fillId="3" borderId="5" xfId="0" applyFont="1" applyFill="1" applyBorder="1" applyAlignment="1">
      <alignment horizontal="center" vertical="center"/>
    </xf>
    <xf numFmtId="0" fontId="64" fillId="6" borderId="14" xfId="0" applyFont="1" applyFill="1" applyBorder="1" applyAlignment="1">
      <alignment horizontal="center" vertical="center"/>
    </xf>
    <xf numFmtId="0" fontId="16" fillId="6" borderId="4" xfId="0" applyFont="1" applyFill="1" applyBorder="1" applyAlignment="1">
      <alignment horizontal="center" vertical="center" wrapText="1"/>
    </xf>
    <xf numFmtId="49" fontId="22" fillId="6" borderId="4" xfId="0" applyNumberFormat="1" applyFont="1" applyFill="1" applyBorder="1" applyAlignment="1">
      <alignment horizontal="center" vertical="center" wrapText="1"/>
    </xf>
    <xf numFmtId="0" fontId="16" fillId="6" borderId="4" xfId="0" applyFont="1" applyFill="1" applyBorder="1" applyAlignment="1">
      <alignment horizontal="center" vertical="center"/>
    </xf>
    <xf numFmtId="49" fontId="16" fillId="6" borderId="4" xfId="0" applyNumberFormat="1" applyFont="1" applyFill="1" applyBorder="1" applyAlignment="1">
      <alignment horizontal="center" vertical="center" wrapText="1"/>
    </xf>
    <xf numFmtId="49" fontId="48" fillId="6" borderId="4" xfId="0" applyNumberFormat="1" applyFont="1" applyFill="1" applyBorder="1" applyAlignment="1">
      <alignment horizontal="center" vertical="center" wrapText="1"/>
    </xf>
    <xf numFmtId="49" fontId="16" fillId="6" borderId="15" xfId="0" applyNumberFormat="1" applyFont="1" applyFill="1" applyBorder="1" applyAlignment="1">
      <alignment horizontal="center" vertical="center" wrapText="1"/>
    </xf>
    <xf numFmtId="0" fontId="63" fillId="6" borderId="11" xfId="0" applyFont="1" applyFill="1" applyBorder="1" applyAlignment="1">
      <alignment horizontal="center" vertical="center"/>
    </xf>
    <xf numFmtId="2" fontId="0" fillId="0" borderId="16" xfId="0" applyNumberFormat="1" applyFill="1" applyBorder="1" applyAlignment="1">
      <alignment horizontal="center" vertical="center"/>
    </xf>
    <xf numFmtId="2" fontId="0" fillId="0" borderId="17" xfId="0" applyNumberFormat="1" applyFill="1" applyBorder="1" applyAlignment="1">
      <alignment horizontal="center" vertical="center"/>
    </xf>
    <xf numFmtId="0" fontId="63" fillId="6" borderId="18" xfId="0" applyFont="1" applyFill="1" applyBorder="1" applyAlignment="1">
      <alignment horizontal="center" vertical="center"/>
    </xf>
    <xf numFmtId="2" fontId="0" fillId="0" borderId="19" xfId="0" applyNumberFormat="1" applyFill="1" applyBorder="1" applyAlignment="1">
      <alignment horizontal="center" vertical="center"/>
    </xf>
    <xf numFmtId="0" fontId="63" fillId="6" borderId="20" xfId="0" applyFont="1" applyFill="1" applyBorder="1" applyAlignment="1">
      <alignment horizontal="center" vertical="center" wrapText="1"/>
    </xf>
    <xf numFmtId="0" fontId="26" fillId="0" borderId="5" xfId="0" applyFont="1" applyBorder="1" applyAlignment="1">
      <alignment horizontal="left" vertical="center" wrapText="1"/>
    </xf>
    <xf numFmtId="1" fontId="46" fillId="5" borderId="5" xfId="0" applyNumberFormat="1" applyFont="1" applyFill="1" applyBorder="1" applyAlignment="1">
      <alignment horizontal="center" vertical="center"/>
    </xf>
    <xf numFmtId="0" fontId="63" fillId="6" borderId="21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left" vertical="center" wrapText="1"/>
    </xf>
    <xf numFmtId="0" fontId="0" fillId="0" borderId="3" xfId="0" applyFill="1" applyBorder="1" applyAlignment="1">
      <alignment horizontal="center" vertical="center"/>
    </xf>
    <xf numFmtId="4" fontId="0" fillId="0" borderId="3" xfId="0" applyNumberFormat="1" applyFill="1" applyBorder="1" applyAlignment="1">
      <alignment horizontal="center" vertical="center" wrapText="1"/>
    </xf>
    <xf numFmtId="2" fontId="0" fillId="0" borderId="3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 wrapText="1"/>
    </xf>
    <xf numFmtId="1" fontId="18" fillId="0" borderId="3" xfId="0" applyNumberFormat="1" applyFont="1" applyFill="1" applyBorder="1" applyAlignment="1">
      <alignment horizontal="center" vertical="center" wrapText="1"/>
    </xf>
    <xf numFmtId="1" fontId="18" fillId="0" borderId="3" xfId="0" applyNumberFormat="1" applyFont="1" applyFill="1" applyBorder="1" applyAlignment="1">
      <alignment horizontal="center" vertical="center"/>
    </xf>
    <xf numFmtId="3" fontId="46" fillId="0" borderId="3" xfId="0" applyNumberFormat="1" applyFont="1" applyFill="1" applyBorder="1" applyAlignment="1">
      <alignment horizontal="center" vertical="center"/>
    </xf>
    <xf numFmtId="2" fontId="0" fillId="0" borderId="22" xfId="0" applyNumberFormat="1" applyFill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0" fillId="0" borderId="24" xfId="0" applyBorder="1" applyAlignment="1">
      <alignment horizontal="left" vertical="center"/>
    </xf>
    <xf numFmtId="0" fontId="0" fillId="0" borderId="24" xfId="0" applyBorder="1" applyAlignment="1">
      <alignment vertical="center"/>
    </xf>
    <xf numFmtId="0" fontId="20" fillId="0" borderId="24" xfId="0" applyFont="1" applyBorder="1" applyAlignment="1">
      <alignment horizontal="left" vertical="center"/>
    </xf>
    <xf numFmtId="0" fontId="20" fillId="0" borderId="24" xfId="0" applyFont="1" applyBorder="1" applyAlignment="1">
      <alignment horizontal="center" vertical="center"/>
    </xf>
    <xf numFmtId="0" fontId="49" fillId="0" borderId="24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63" fillId="6" borderId="18" xfId="0" applyFont="1" applyFill="1" applyBorder="1" applyAlignment="1">
      <alignment horizontal="center" vertical="center" wrapText="1"/>
    </xf>
    <xf numFmtId="0" fontId="20" fillId="0" borderId="25" xfId="0" applyFont="1" applyBorder="1" applyAlignment="1">
      <alignment horizontal="left" vertical="center"/>
    </xf>
    <xf numFmtId="0" fontId="49" fillId="0" borderId="24" xfId="0" applyFont="1" applyBorder="1" applyAlignment="1">
      <alignment horizontal="left" vertical="center"/>
    </xf>
    <xf numFmtId="0" fontId="20" fillId="0" borderId="9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20" fillId="0" borderId="9" xfId="0" applyFont="1" applyBorder="1" applyAlignment="1">
      <alignment horizontal="left" vertical="center"/>
    </xf>
    <xf numFmtId="0" fontId="49" fillId="0" borderId="9" xfId="0" applyFont="1" applyBorder="1" applyAlignment="1">
      <alignment horizontal="left" vertical="center"/>
    </xf>
    <xf numFmtId="0" fontId="44" fillId="0" borderId="9" xfId="0" applyFont="1" applyBorder="1" applyAlignment="1">
      <alignment horizontal="center" vertical="center"/>
    </xf>
    <xf numFmtId="0" fontId="63" fillId="0" borderId="0" xfId="0" applyFont="1" applyBorder="1"/>
    <xf numFmtId="0" fontId="0" fillId="0" borderId="0" xfId="0" applyBorder="1"/>
    <xf numFmtId="0" fontId="21" fillId="0" borderId="0" xfId="0" applyFont="1" applyBorder="1"/>
    <xf numFmtId="0" fontId="25" fillId="0" borderId="26" xfId="0" applyFont="1" applyBorder="1" applyAlignment="1">
      <alignment horizontal="center" vertical="center"/>
    </xf>
    <xf numFmtId="1" fontId="73" fillId="3" borderId="26" xfId="0" applyNumberFormat="1" applyFont="1" applyFill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  <xf numFmtId="0" fontId="73" fillId="3" borderId="26" xfId="0" applyFont="1" applyFill="1" applyBorder="1" applyAlignment="1">
      <alignment horizontal="center" vertical="center"/>
    </xf>
    <xf numFmtId="2" fontId="73" fillId="3" borderId="26" xfId="0" applyNumberFormat="1" applyFont="1" applyFill="1" applyBorder="1" applyAlignment="1">
      <alignment horizontal="center" vertical="center"/>
    </xf>
    <xf numFmtId="0" fontId="74" fillId="6" borderId="27" xfId="0" applyFont="1" applyFill="1" applyBorder="1" applyAlignment="1">
      <alignment horizontal="center"/>
    </xf>
    <xf numFmtId="164" fontId="75" fillId="0" borderId="13" xfId="0" applyNumberFormat="1" applyFont="1" applyFill="1" applyBorder="1" applyAlignment="1">
      <alignment horizontal="center" vertical="center"/>
    </xf>
    <xf numFmtId="164" fontId="75" fillId="0" borderId="2" xfId="0" applyNumberFormat="1" applyFont="1" applyFill="1" applyBorder="1" applyAlignment="1">
      <alignment horizontal="center" vertical="center"/>
    </xf>
    <xf numFmtId="164" fontId="75" fillId="0" borderId="3" xfId="0" applyNumberFormat="1" applyFont="1" applyFill="1" applyBorder="1" applyAlignment="1">
      <alignment horizontal="center" vertical="center"/>
    </xf>
    <xf numFmtId="164" fontId="75" fillId="0" borderId="5" xfId="0" applyNumberFormat="1" applyFont="1" applyFill="1" applyBorder="1" applyAlignment="1">
      <alignment horizontal="center" vertical="center"/>
    </xf>
    <xf numFmtId="164" fontId="75" fillId="0" borderId="28" xfId="0" applyNumberFormat="1" applyFont="1" applyFill="1" applyBorder="1" applyAlignment="1">
      <alignment horizontal="center" vertical="center"/>
    </xf>
    <xf numFmtId="164" fontId="75" fillId="0" borderId="29" xfId="0" applyNumberFormat="1" applyFont="1" applyFill="1" applyBorder="1" applyAlignment="1">
      <alignment horizontal="center" vertical="center"/>
    </xf>
    <xf numFmtId="164" fontId="75" fillId="0" borderId="4" xfId="0" applyNumberFormat="1" applyFont="1" applyFill="1" applyBorder="1" applyAlignment="1">
      <alignment horizontal="center" vertical="center"/>
    </xf>
    <xf numFmtId="164" fontId="75" fillId="0" borderId="12" xfId="0" applyNumberFormat="1" applyFont="1" applyFill="1" applyBorder="1" applyAlignment="1">
      <alignment horizontal="center" vertical="center"/>
    </xf>
    <xf numFmtId="0" fontId="76" fillId="0" borderId="4" xfId="0" applyNumberFormat="1" applyFont="1" applyFill="1" applyBorder="1" applyAlignment="1">
      <alignment horizontal="center" vertical="center"/>
    </xf>
    <xf numFmtId="0" fontId="76" fillId="0" borderId="12" xfId="0" applyNumberFormat="1" applyFont="1" applyFill="1" applyBorder="1" applyAlignment="1">
      <alignment horizontal="center" vertical="center"/>
    </xf>
    <xf numFmtId="0" fontId="76" fillId="0" borderId="2" xfId="0" applyNumberFormat="1" applyFont="1" applyFill="1" applyBorder="1" applyAlignment="1">
      <alignment horizontal="center" vertical="center"/>
    </xf>
    <xf numFmtId="0" fontId="76" fillId="0" borderId="3" xfId="0" applyNumberFormat="1" applyFont="1" applyFill="1" applyBorder="1" applyAlignment="1">
      <alignment horizontal="center" vertical="center"/>
    </xf>
    <xf numFmtId="0" fontId="76" fillId="0" borderId="5" xfId="0" applyNumberFormat="1" applyFont="1" applyFill="1" applyBorder="1" applyAlignment="1">
      <alignment horizontal="center" vertical="center"/>
    </xf>
    <xf numFmtId="0" fontId="76" fillId="0" borderId="2" xfId="0" applyNumberFormat="1" applyFont="1" applyFill="1" applyBorder="1" applyAlignment="1">
      <alignment horizontal="center" vertical="center" wrapText="1"/>
    </xf>
    <xf numFmtId="164" fontId="72" fillId="0" borderId="15" xfId="0" applyNumberFormat="1" applyFont="1" applyFill="1" applyBorder="1" applyAlignment="1">
      <alignment horizontal="center" vertical="center"/>
    </xf>
    <xf numFmtId="164" fontId="72" fillId="0" borderId="19" xfId="0" applyNumberFormat="1" applyFont="1" applyFill="1" applyBorder="1" applyAlignment="1">
      <alignment horizontal="center" vertical="center"/>
    </xf>
    <xf numFmtId="164" fontId="72" fillId="0" borderId="16" xfId="0" applyNumberFormat="1" applyFont="1" applyFill="1" applyBorder="1" applyAlignment="1">
      <alignment horizontal="center" vertical="center"/>
    </xf>
    <xf numFmtId="164" fontId="72" fillId="0" borderId="22" xfId="0" applyNumberFormat="1" applyFont="1" applyFill="1" applyBorder="1" applyAlignment="1">
      <alignment horizontal="center" vertical="center"/>
    </xf>
    <xf numFmtId="164" fontId="72" fillId="0" borderId="17" xfId="0" applyNumberFormat="1" applyFont="1" applyFill="1" applyBorder="1" applyAlignment="1">
      <alignment horizontal="center" vertical="center"/>
    </xf>
    <xf numFmtId="0" fontId="3" fillId="0" borderId="30" xfId="0" applyFont="1" applyFill="1" applyBorder="1"/>
    <xf numFmtId="1" fontId="56" fillId="0" borderId="4" xfId="0" applyNumberFormat="1" applyFont="1" applyFill="1" applyBorder="1" applyAlignment="1">
      <alignment horizontal="center" vertical="center" wrapText="1"/>
    </xf>
    <xf numFmtId="1" fontId="56" fillId="0" borderId="2" xfId="0" applyNumberFormat="1" applyFont="1" applyFill="1" applyBorder="1" applyAlignment="1">
      <alignment horizontal="center" vertical="center" wrapText="1"/>
    </xf>
    <xf numFmtId="0" fontId="35" fillId="0" borderId="4" xfId="0" applyFont="1" applyFill="1" applyBorder="1" applyAlignment="1">
      <alignment horizontal="center" vertical="center" wrapText="1"/>
    </xf>
    <xf numFmtId="0" fontId="35" fillId="0" borderId="5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1" fontId="35" fillId="0" borderId="5" xfId="0" applyNumberFormat="1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" fontId="78" fillId="0" borderId="4" xfId="0" applyNumberFormat="1" applyFont="1" applyFill="1" applyBorder="1" applyAlignment="1">
      <alignment horizontal="center" vertical="center" wrapText="1"/>
    </xf>
    <xf numFmtId="1" fontId="78" fillId="0" borderId="12" xfId="0" applyNumberFormat="1" applyFont="1" applyFill="1" applyBorder="1" applyAlignment="1">
      <alignment horizontal="center" vertical="center" wrapText="1"/>
    </xf>
    <xf numFmtId="1" fontId="78" fillId="0" borderId="3" xfId="0" applyNumberFormat="1" applyFont="1" applyFill="1" applyBorder="1" applyAlignment="1">
      <alignment horizontal="center" vertical="center" wrapText="1"/>
    </xf>
    <xf numFmtId="1" fontId="78" fillId="0" borderId="2" xfId="0" applyNumberFormat="1" applyFont="1" applyFill="1" applyBorder="1" applyAlignment="1">
      <alignment horizontal="center" vertical="center" wrapText="1"/>
    </xf>
    <xf numFmtId="1" fontId="56" fillId="0" borderId="3" xfId="0" applyNumberFormat="1" applyFont="1" applyFill="1" applyBorder="1" applyAlignment="1">
      <alignment horizontal="center" vertical="center"/>
    </xf>
    <xf numFmtId="1" fontId="56" fillId="0" borderId="5" xfId="0" applyNumberFormat="1" applyFont="1" applyFill="1" applyBorder="1" applyAlignment="1">
      <alignment horizontal="center" vertical="center"/>
    </xf>
    <xf numFmtId="0" fontId="79" fillId="0" borderId="21" xfId="0" applyFont="1" applyFill="1" applyBorder="1" applyAlignment="1">
      <alignment horizontal="center" vertical="center" wrapText="1"/>
    </xf>
    <xf numFmtId="0" fontId="79" fillId="0" borderId="31" xfId="0" applyFont="1" applyFill="1" applyBorder="1" applyAlignment="1">
      <alignment horizontal="center" vertical="center" wrapText="1"/>
    </xf>
    <xf numFmtId="0" fontId="79" fillId="0" borderId="32" xfId="0" applyFont="1" applyFill="1" applyBorder="1" applyAlignment="1">
      <alignment horizontal="center" vertical="center" wrapText="1"/>
    </xf>
    <xf numFmtId="0" fontId="79" fillId="0" borderId="14" xfId="0" applyFont="1" applyFill="1" applyBorder="1" applyAlignment="1">
      <alignment horizontal="center" vertical="center" wrapText="1"/>
    </xf>
    <xf numFmtId="0" fontId="79" fillId="0" borderId="20" xfId="0" applyFont="1" applyFill="1" applyBorder="1" applyAlignment="1">
      <alignment horizontal="center" vertical="center" wrapText="1"/>
    </xf>
    <xf numFmtId="0" fontId="79" fillId="0" borderId="11" xfId="0" applyFont="1" applyFill="1" applyBorder="1" applyAlignment="1">
      <alignment horizontal="center" vertical="center" wrapText="1"/>
    </xf>
    <xf numFmtId="0" fontId="79" fillId="0" borderId="18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80" fillId="0" borderId="2" xfId="0" applyFont="1" applyFill="1" applyBorder="1" applyAlignment="1">
      <alignment horizontal="center" vertical="center" wrapText="1"/>
    </xf>
    <xf numFmtId="0" fontId="81" fillId="0" borderId="4" xfId="0" applyFont="1" applyFill="1" applyBorder="1" applyAlignment="1">
      <alignment horizontal="center" vertical="center" wrapText="1"/>
    </xf>
    <xf numFmtId="0" fontId="81" fillId="0" borderId="5" xfId="0" applyFont="1" applyFill="1" applyBorder="1" applyAlignment="1">
      <alignment horizontal="center" vertical="center" wrapText="1"/>
    </xf>
    <xf numFmtId="0" fontId="81" fillId="0" borderId="12" xfId="0" applyFont="1" applyFill="1" applyBorder="1" applyAlignment="1">
      <alignment horizontal="center" vertical="center" wrapText="1"/>
    </xf>
    <xf numFmtId="0" fontId="81" fillId="0" borderId="2" xfId="0" applyFont="1" applyFill="1" applyBorder="1" applyAlignment="1">
      <alignment horizontal="center" vertical="center" wrapText="1"/>
    </xf>
    <xf numFmtId="0" fontId="81" fillId="0" borderId="3" xfId="0" applyFont="1" applyFill="1" applyBorder="1" applyAlignment="1">
      <alignment horizontal="center" vertical="center" wrapText="1"/>
    </xf>
    <xf numFmtId="0" fontId="3" fillId="0" borderId="9" xfId="0" applyFont="1" applyFill="1" applyBorder="1"/>
    <xf numFmtId="0" fontId="3" fillId="0" borderId="33" xfId="0" applyFont="1" applyFill="1" applyBorder="1"/>
    <xf numFmtId="0" fontId="35" fillId="0" borderId="34" xfId="0" applyFont="1" applyFill="1" applyBorder="1" applyAlignment="1">
      <alignment horizontal="center" vertical="center" wrapText="1"/>
    </xf>
    <xf numFmtId="0" fontId="36" fillId="0" borderId="34" xfId="0" applyFont="1" applyFill="1" applyBorder="1" applyAlignment="1">
      <alignment horizontal="center" vertical="center" wrapText="1"/>
    </xf>
    <xf numFmtId="0" fontId="3" fillId="0" borderId="34" xfId="0" applyFont="1" applyFill="1" applyBorder="1"/>
    <xf numFmtId="0" fontId="33" fillId="0" borderId="34" xfId="0" applyFont="1" applyFill="1" applyBorder="1" applyAlignment="1">
      <alignment horizontal="center" vertical="center" wrapText="1"/>
    </xf>
    <xf numFmtId="0" fontId="34" fillId="0" borderId="34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57" fillId="0" borderId="10" xfId="0" applyFont="1" applyBorder="1"/>
    <xf numFmtId="164" fontId="47" fillId="0" borderId="35" xfId="0" applyNumberFormat="1" applyFont="1" applyFill="1" applyBorder="1" applyAlignment="1">
      <alignment horizontal="center" vertical="center"/>
    </xf>
    <xf numFmtId="164" fontId="47" fillId="0" borderId="36" xfId="0" applyNumberFormat="1" applyFont="1" applyFill="1" applyBorder="1" applyAlignment="1">
      <alignment horizontal="center" vertical="center"/>
    </xf>
    <xf numFmtId="0" fontId="3" fillId="0" borderId="37" xfId="0" applyFont="1" applyFill="1" applyBorder="1"/>
    <xf numFmtId="0" fontId="3" fillId="0" borderId="38" xfId="0" applyFont="1" applyFill="1" applyBorder="1"/>
    <xf numFmtId="0" fontId="36" fillId="0" borderId="37" xfId="0" applyFont="1" applyFill="1" applyBorder="1" applyAlignment="1">
      <alignment horizontal="center" vertical="center" wrapText="1"/>
    </xf>
    <xf numFmtId="0" fontId="36" fillId="0" borderId="38" xfId="0" applyFont="1" applyFill="1" applyBorder="1" applyAlignment="1">
      <alignment horizontal="center" vertical="center" wrapText="1"/>
    </xf>
    <xf numFmtId="0" fontId="43" fillId="0" borderId="39" xfId="0" applyFont="1" applyFill="1" applyBorder="1" applyAlignment="1">
      <alignment horizontal="center" vertical="center"/>
    </xf>
    <xf numFmtId="0" fontId="3" fillId="0" borderId="40" xfId="0" applyFont="1" applyFill="1" applyBorder="1"/>
    <xf numFmtId="0" fontId="3" fillId="0" borderId="41" xfId="0" applyFont="1" applyFill="1" applyBorder="1"/>
    <xf numFmtId="0" fontId="91" fillId="7" borderId="42" xfId="0" applyFont="1" applyFill="1" applyBorder="1"/>
    <xf numFmtId="0" fontId="91" fillId="7" borderId="43" xfId="0" applyFont="1" applyFill="1" applyBorder="1"/>
    <xf numFmtId="0" fontId="92" fillId="7" borderId="44" xfId="0" applyFont="1" applyFill="1" applyBorder="1" applyAlignment="1">
      <alignment horizontal="center" vertical="center" wrapText="1"/>
    </xf>
    <xf numFmtId="0" fontId="92" fillId="7" borderId="0" xfId="0" applyFont="1" applyFill="1" applyBorder="1" applyAlignment="1">
      <alignment horizontal="center" vertical="center" wrapText="1"/>
    </xf>
    <xf numFmtId="0" fontId="92" fillId="7" borderId="0" xfId="0" applyNumberFormat="1" applyFont="1" applyFill="1" applyBorder="1" applyAlignment="1">
      <alignment horizontal="center" vertical="center" wrapText="1"/>
    </xf>
    <xf numFmtId="164" fontId="47" fillId="0" borderId="43" xfId="0" applyNumberFormat="1" applyFont="1" applyFill="1" applyBorder="1" applyAlignment="1">
      <alignment horizontal="center" vertical="center"/>
    </xf>
    <xf numFmtId="0" fontId="59" fillId="0" borderId="4" xfId="0" applyFont="1" applyFill="1" applyBorder="1" applyAlignment="1">
      <alignment horizontal="center" vertical="center" wrapText="1"/>
    </xf>
    <xf numFmtId="0" fontId="41" fillId="0" borderId="15" xfId="0" applyNumberFormat="1" applyFont="1" applyFill="1" applyBorder="1" applyAlignment="1">
      <alignment horizontal="center" vertical="center" wrapText="1"/>
    </xf>
    <xf numFmtId="0" fontId="41" fillId="0" borderId="20" xfId="0" applyFont="1" applyFill="1" applyBorder="1" applyAlignment="1">
      <alignment horizontal="center" vertical="center" wrapText="1"/>
    </xf>
    <xf numFmtId="1" fontId="41" fillId="0" borderId="5" xfId="0" applyNumberFormat="1" applyFont="1" applyFill="1" applyBorder="1" applyAlignment="1">
      <alignment horizontal="center" vertical="center" wrapText="1"/>
    </xf>
    <xf numFmtId="0" fontId="41" fillId="0" borderId="5" xfId="0" applyFont="1" applyFill="1" applyBorder="1" applyAlignment="1">
      <alignment horizontal="center" vertical="center" wrapText="1"/>
    </xf>
    <xf numFmtId="164" fontId="41" fillId="0" borderId="5" xfId="0" applyNumberFormat="1" applyFont="1" applyFill="1" applyBorder="1" applyAlignment="1">
      <alignment horizontal="center" vertical="center" wrapText="1"/>
    </xf>
    <xf numFmtId="0" fontId="41" fillId="0" borderId="17" xfId="0" applyNumberFormat="1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1" fontId="46" fillId="0" borderId="2" xfId="0" applyNumberFormat="1" applyFont="1" applyFill="1" applyBorder="1" applyAlignment="1">
      <alignment horizontal="center" vertical="center" wrapText="1"/>
    </xf>
    <xf numFmtId="1" fontId="46" fillId="0" borderId="3" xfId="0" applyNumberFormat="1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left" vertical="center" wrapText="1"/>
    </xf>
    <xf numFmtId="0" fontId="94" fillId="0" borderId="2" xfId="0" applyFont="1" applyFill="1" applyBorder="1" applyAlignment="1">
      <alignment horizontal="center" vertical="center" wrapText="1"/>
    </xf>
    <xf numFmtId="0" fontId="94" fillId="0" borderId="5" xfId="0" applyFont="1" applyFill="1" applyBorder="1" applyAlignment="1">
      <alignment horizontal="center" vertical="center" wrapText="1"/>
    </xf>
    <xf numFmtId="0" fontId="94" fillId="0" borderId="4" xfId="0" applyFont="1" applyFill="1" applyBorder="1" applyAlignment="1">
      <alignment horizontal="center" vertical="center" wrapText="1"/>
    </xf>
    <xf numFmtId="0" fontId="94" fillId="0" borderId="13" xfId="0" applyFont="1" applyFill="1" applyBorder="1" applyAlignment="1">
      <alignment horizontal="center" vertical="center" wrapText="1"/>
    </xf>
    <xf numFmtId="0" fontId="82" fillId="0" borderId="8" xfId="0" applyFont="1" applyFill="1" applyBorder="1" applyAlignment="1">
      <alignment horizontal="center" vertical="center" wrapText="1"/>
    </xf>
    <xf numFmtId="0" fontId="82" fillId="0" borderId="9" xfId="0" applyFont="1" applyFill="1" applyBorder="1" applyAlignment="1">
      <alignment horizontal="center" vertical="center" wrapText="1"/>
    </xf>
    <xf numFmtId="0" fontId="84" fillId="0" borderId="9" xfId="0" applyFont="1" applyFill="1" applyBorder="1" applyAlignment="1">
      <alignment horizontal="center" vertical="center" wrapText="1"/>
    </xf>
    <xf numFmtId="0" fontId="84" fillId="0" borderId="10" xfId="0" applyFont="1" applyFill="1" applyBorder="1" applyAlignment="1">
      <alignment horizontal="center" vertical="center" wrapText="1"/>
    </xf>
    <xf numFmtId="164" fontId="81" fillId="0" borderId="4" xfId="0" applyNumberFormat="1" applyFont="1" applyFill="1" applyBorder="1" applyAlignment="1">
      <alignment horizontal="center" vertical="center"/>
    </xf>
    <xf numFmtId="0" fontId="79" fillId="0" borderId="45" xfId="0" applyFont="1" applyFill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94" fillId="0" borderId="46" xfId="0" applyFont="1" applyFill="1" applyBorder="1" applyAlignment="1">
      <alignment horizontal="center" vertical="center" wrapText="1"/>
    </xf>
    <xf numFmtId="0" fontId="37" fillId="0" borderId="46" xfId="0" applyFont="1" applyBorder="1" applyAlignment="1">
      <alignment horizontal="center" vertical="center" wrapText="1"/>
    </xf>
    <xf numFmtId="164" fontId="75" fillId="0" borderId="77" xfId="0" applyNumberFormat="1" applyFont="1" applyFill="1" applyBorder="1" applyAlignment="1">
      <alignment horizontal="center" vertical="center"/>
    </xf>
    <xf numFmtId="1" fontId="56" fillId="0" borderId="12" xfId="0" applyNumberFormat="1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16" fontId="35" fillId="0" borderId="0" xfId="0" applyNumberFormat="1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80" fillId="0" borderId="32" xfId="0" applyFont="1" applyFill="1" applyBorder="1" applyAlignment="1">
      <alignment horizontal="center" vertical="center" wrapText="1"/>
    </xf>
    <xf numFmtId="0" fontId="87" fillId="0" borderId="50" xfId="0" applyFont="1" applyFill="1" applyBorder="1" applyAlignment="1">
      <alignment horizontal="center" vertical="center" wrapText="1"/>
    </xf>
    <xf numFmtId="0" fontId="87" fillId="0" borderId="51" xfId="0" applyFont="1" applyFill="1" applyBorder="1" applyAlignment="1">
      <alignment horizontal="center" vertical="center" wrapText="1"/>
    </xf>
    <xf numFmtId="0" fontId="87" fillId="0" borderId="52" xfId="0" applyFont="1" applyFill="1" applyBorder="1" applyAlignment="1">
      <alignment horizontal="center" vertical="center" wrapText="1"/>
    </xf>
    <xf numFmtId="0" fontId="87" fillId="0" borderId="30" xfId="0" applyFont="1" applyFill="1" applyBorder="1" applyAlignment="1">
      <alignment horizontal="center" vertical="center" wrapText="1"/>
    </xf>
    <xf numFmtId="0" fontId="87" fillId="0" borderId="48" xfId="0" applyFont="1" applyFill="1" applyBorder="1" applyAlignment="1">
      <alignment horizontal="center" vertical="center" wrapText="1"/>
    </xf>
    <xf numFmtId="0" fontId="35" fillId="0" borderId="49" xfId="0" applyFont="1" applyFill="1" applyBorder="1" applyAlignment="1">
      <alignment horizontal="right" vertical="center" wrapText="1"/>
    </xf>
    <xf numFmtId="0" fontId="30" fillId="0" borderId="47" xfId="0" applyFont="1" applyBorder="1" applyAlignment="1">
      <alignment horizontal="right"/>
    </xf>
    <xf numFmtId="0" fontId="30" fillId="0" borderId="53" xfId="0" applyFont="1" applyBorder="1" applyAlignment="1">
      <alignment horizontal="right"/>
    </xf>
    <xf numFmtId="0" fontId="0" fillId="0" borderId="0" xfId="0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164" fontId="85" fillId="0" borderId="22" xfId="0" applyNumberFormat="1" applyFont="1" applyFill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8" fillId="0" borderId="44" xfId="0" applyFont="1" applyFill="1" applyBorder="1" applyAlignment="1">
      <alignment horizontal="right" vertical="center" wrapText="1"/>
    </xf>
    <xf numFmtId="0" fontId="30" fillId="0" borderId="0" xfId="0" applyFont="1" applyFill="1" applyBorder="1" applyAlignment="1">
      <alignment horizontal="right"/>
    </xf>
    <xf numFmtId="0" fontId="30" fillId="0" borderId="47" xfId="0" applyFont="1" applyFill="1" applyBorder="1" applyAlignment="1">
      <alignment horizontal="right"/>
    </xf>
    <xf numFmtId="0" fontId="30" fillId="0" borderId="53" xfId="0" applyFont="1" applyFill="1" applyBorder="1" applyAlignment="1">
      <alignment horizontal="right"/>
    </xf>
    <xf numFmtId="0" fontId="60" fillId="0" borderId="55" xfId="0" applyFont="1" applyFill="1" applyBorder="1" applyAlignment="1">
      <alignment horizontal="center" vertical="center" wrapText="1"/>
    </xf>
    <xf numFmtId="0" fontId="60" fillId="0" borderId="56" xfId="0" applyFont="1" applyFill="1" applyBorder="1" applyAlignment="1">
      <alignment horizontal="center" vertical="center" wrapText="1"/>
    </xf>
    <xf numFmtId="0" fontId="60" fillId="0" borderId="57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/>
    <xf numFmtId="0" fontId="61" fillId="0" borderId="57" xfId="0" applyFont="1" applyFill="1" applyBorder="1" applyAlignment="1"/>
    <xf numFmtId="0" fontId="70" fillId="0" borderId="0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51" fillId="0" borderId="64" xfId="0" applyFont="1" applyFill="1" applyBorder="1" applyAlignment="1">
      <alignment horizontal="center" vertical="center" wrapText="1"/>
    </xf>
    <xf numFmtId="0" fontId="52" fillId="0" borderId="65" xfId="0" applyFont="1" applyFill="1" applyBorder="1" applyAlignment="1">
      <alignment horizontal="center" vertical="center" wrapText="1"/>
    </xf>
    <xf numFmtId="0" fontId="52" fillId="0" borderId="66" xfId="0" applyFont="1" applyFill="1" applyBorder="1" applyAlignment="1">
      <alignment horizontal="center" vertical="center" wrapText="1"/>
    </xf>
    <xf numFmtId="0" fontId="6" fillId="7" borderId="44" xfId="0" applyFont="1" applyFill="1" applyBorder="1" applyAlignment="1">
      <alignment horizontal="center" vertical="center" wrapText="1"/>
    </xf>
    <xf numFmtId="0" fontId="89" fillId="7" borderId="0" xfId="0" applyFont="1" applyFill="1" applyBorder="1" applyAlignment="1">
      <alignment horizontal="center"/>
    </xf>
    <xf numFmtId="0" fontId="89" fillId="7" borderId="43" xfId="0" applyFont="1" applyFill="1" applyBorder="1" applyAlignment="1">
      <alignment horizontal="center"/>
    </xf>
    <xf numFmtId="0" fontId="89" fillId="7" borderId="44" xfId="0" applyFont="1" applyFill="1" applyBorder="1" applyAlignment="1">
      <alignment horizontal="center"/>
    </xf>
    <xf numFmtId="0" fontId="39" fillId="0" borderId="71" xfId="0" applyFont="1" applyFill="1" applyBorder="1" applyAlignment="1">
      <alignment horizontal="left" vertical="center" wrapText="1"/>
    </xf>
    <xf numFmtId="0" fontId="41" fillId="0" borderId="50" xfId="0" applyFont="1" applyFill="1" applyBorder="1" applyAlignment="1">
      <alignment horizontal="left" vertical="center" wrapText="1"/>
    </xf>
    <xf numFmtId="0" fontId="41" fillId="0" borderId="72" xfId="0" applyFont="1" applyFill="1" applyBorder="1" applyAlignment="1">
      <alignment horizontal="left" vertical="center" wrapText="1"/>
    </xf>
    <xf numFmtId="0" fontId="41" fillId="0" borderId="37" xfId="0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horizontal="left" vertical="center" wrapText="1"/>
    </xf>
    <xf numFmtId="0" fontId="41" fillId="0" borderId="38" xfId="0" applyFont="1" applyFill="1" applyBorder="1" applyAlignment="1">
      <alignment horizontal="left" vertical="center" wrapText="1"/>
    </xf>
    <xf numFmtId="0" fontId="68" fillId="0" borderId="44" xfId="0" applyFont="1" applyFill="1" applyBorder="1" applyAlignment="1">
      <alignment horizontal="center" vertical="top" wrapText="1"/>
    </xf>
    <xf numFmtId="0" fontId="68" fillId="0" borderId="0" xfId="0" applyFont="1" applyFill="1" applyBorder="1" applyAlignment="1">
      <alignment horizontal="center" vertical="top" wrapText="1"/>
    </xf>
    <xf numFmtId="0" fontId="68" fillId="0" borderId="43" xfId="0" applyFont="1" applyFill="1" applyBorder="1" applyAlignment="1">
      <alignment horizontal="center" vertical="top" wrapText="1"/>
    </xf>
    <xf numFmtId="0" fontId="68" fillId="0" borderId="52" xfId="0" applyFont="1" applyFill="1" applyBorder="1" applyAlignment="1">
      <alignment horizontal="center" vertical="top" wrapText="1"/>
    </xf>
    <xf numFmtId="0" fontId="68" fillId="0" borderId="30" xfId="0" applyFont="1" applyFill="1" applyBorder="1" applyAlignment="1">
      <alignment horizontal="center" vertical="top" wrapText="1"/>
    </xf>
    <xf numFmtId="0" fontId="68" fillId="0" borderId="59" xfId="0" applyFont="1" applyFill="1" applyBorder="1" applyAlignment="1">
      <alignment horizontal="center" vertical="top" wrapText="1"/>
    </xf>
    <xf numFmtId="0" fontId="60" fillId="0" borderId="23" xfId="0" applyFont="1" applyFill="1" applyBorder="1" applyAlignment="1">
      <alignment horizontal="center" vertical="center" wrapText="1"/>
    </xf>
    <xf numFmtId="0" fontId="0" fillId="0" borderId="24" xfId="0" applyBorder="1"/>
    <xf numFmtId="0" fontId="0" fillId="0" borderId="58" xfId="0" applyBorder="1"/>
    <xf numFmtId="0" fontId="51" fillId="0" borderId="52" xfId="0" applyFont="1" applyFill="1" applyBorder="1" applyAlignment="1">
      <alignment horizontal="center" vertical="center" wrapText="1"/>
    </xf>
    <xf numFmtId="0" fontId="51" fillId="0" borderId="30" xfId="0" applyFont="1" applyFill="1" applyBorder="1" applyAlignment="1">
      <alignment horizontal="center" vertical="center" wrapText="1"/>
    </xf>
    <xf numFmtId="0" fontId="51" fillId="0" borderId="59" xfId="0" applyFont="1" applyFill="1" applyBorder="1" applyAlignment="1">
      <alignment horizontal="center" vertical="center" wrapText="1"/>
    </xf>
    <xf numFmtId="0" fontId="51" fillId="0" borderId="23" xfId="0" applyFont="1" applyFill="1" applyBorder="1" applyAlignment="1">
      <alignment horizontal="center" vertical="center" wrapText="1"/>
    </xf>
    <xf numFmtId="0" fontId="51" fillId="0" borderId="24" xfId="0" applyFont="1" applyFill="1" applyBorder="1" applyAlignment="1">
      <alignment horizontal="center" vertical="center" wrapText="1"/>
    </xf>
    <xf numFmtId="0" fontId="51" fillId="0" borderId="25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wrapText="1"/>
    </xf>
    <xf numFmtId="0" fontId="61" fillId="0" borderId="9" xfId="0" applyFont="1" applyFill="1" applyBorder="1" applyAlignment="1">
      <alignment horizontal="center" wrapText="1"/>
    </xf>
    <xf numFmtId="0" fontId="61" fillId="0" borderId="9" xfId="0" applyFont="1" applyBorder="1" applyAlignment="1"/>
    <xf numFmtId="0" fontId="61" fillId="0" borderId="10" xfId="0" applyFont="1" applyBorder="1" applyAlignment="1"/>
    <xf numFmtId="0" fontId="60" fillId="0" borderId="44" xfId="0" applyFont="1" applyFill="1" applyBorder="1" applyAlignment="1">
      <alignment horizontal="center" wrapText="1"/>
    </xf>
    <xf numFmtId="0" fontId="61" fillId="0" borderId="0" xfId="0" applyFont="1" applyFill="1" applyBorder="1" applyAlignment="1">
      <alignment horizontal="center" wrapText="1"/>
    </xf>
    <xf numFmtId="0" fontId="61" fillId="0" borderId="0" xfId="0" applyFont="1" applyBorder="1" applyAlignment="1"/>
    <xf numFmtId="0" fontId="61" fillId="0" borderId="43" xfId="0" applyFont="1" applyBorder="1" applyAlignment="1"/>
    <xf numFmtId="0" fontId="61" fillId="0" borderId="44" xfId="0" applyFont="1" applyBorder="1" applyAlignment="1"/>
    <xf numFmtId="2" fontId="84" fillId="0" borderId="26" xfId="0" applyNumberFormat="1" applyFont="1" applyFill="1" applyBorder="1" applyAlignment="1">
      <alignment horizontal="center" vertical="center" wrapText="1"/>
    </xf>
    <xf numFmtId="0" fontId="84" fillId="0" borderId="26" xfId="0" applyFont="1" applyFill="1" applyBorder="1" applyAlignment="1">
      <alignment horizontal="center" vertical="center" wrapText="1"/>
    </xf>
    <xf numFmtId="0" fontId="82" fillId="0" borderId="26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42" fillId="0" borderId="38" xfId="0" applyFont="1" applyFill="1" applyBorder="1" applyAlignment="1">
      <alignment horizontal="center" vertical="center" wrapText="1"/>
    </xf>
    <xf numFmtId="0" fontId="25" fillId="0" borderId="37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5" fillId="0" borderId="38" xfId="0" applyFont="1" applyFill="1" applyBorder="1" applyAlignment="1">
      <alignment horizontal="center" vertical="center" wrapText="1"/>
    </xf>
    <xf numFmtId="0" fontId="34" fillId="0" borderId="37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4" fillId="0" borderId="38" xfId="0" applyFont="1" applyFill="1" applyBorder="1" applyAlignment="1">
      <alignment horizontal="center" vertical="center" wrapText="1"/>
    </xf>
    <xf numFmtId="0" fontId="11" fillId="7" borderId="44" xfId="0" applyFont="1" applyFill="1" applyBorder="1" applyAlignment="1">
      <alignment horizontal="center" vertical="center" wrapText="1"/>
    </xf>
    <xf numFmtId="0" fontId="11" fillId="7" borderId="0" xfId="0" applyFont="1" applyFill="1" applyBorder="1" applyAlignment="1">
      <alignment horizontal="center" vertical="center" wrapText="1"/>
    </xf>
    <xf numFmtId="164" fontId="83" fillId="0" borderId="26" xfId="0" applyNumberFormat="1" applyFont="1" applyFill="1" applyBorder="1" applyAlignment="1">
      <alignment horizontal="center" vertical="center" wrapText="1"/>
    </xf>
    <xf numFmtId="0" fontId="83" fillId="0" borderId="26" xfId="0" applyFont="1" applyFill="1" applyBorder="1" applyAlignment="1">
      <alignment horizontal="center" vertical="center" wrapText="1"/>
    </xf>
    <xf numFmtId="0" fontId="90" fillId="7" borderId="67" xfId="0" applyFont="1" applyFill="1" applyBorder="1" applyAlignment="1">
      <alignment horizontal="center"/>
    </xf>
    <xf numFmtId="0" fontId="89" fillId="7" borderId="7" xfId="0" applyFont="1" applyFill="1" applyBorder="1" applyAlignment="1">
      <alignment horizontal="center"/>
    </xf>
    <xf numFmtId="0" fontId="31" fillId="0" borderId="68" xfId="0" applyFont="1" applyFill="1" applyBorder="1" applyAlignment="1">
      <alignment horizontal="center" vertical="center" wrapText="1"/>
    </xf>
    <xf numFmtId="0" fontId="0" fillId="0" borderId="69" xfId="0" applyFill="1" applyBorder="1"/>
    <xf numFmtId="0" fontId="0" fillId="0" borderId="70" xfId="0" applyFill="1" applyBorder="1"/>
    <xf numFmtId="0" fontId="68" fillId="0" borderId="60" xfId="0" applyFont="1" applyFill="1" applyBorder="1" applyAlignment="1">
      <alignment horizontal="center" vertical="center" wrapText="1"/>
    </xf>
    <xf numFmtId="0" fontId="86" fillId="0" borderId="61" xfId="0" applyFont="1" applyFill="1" applyBorder="1" applyAlignment="1">
      <alignment horizontal="center" vertical="center" wrapText="1"/>
    </xf>
    <xf numFmtId="0" fontId="86" fillId="0" borderId="62" xfId="0" applyFont="1" applyFill="1" applyBorder="1" applyAlignment="1">
      <alignment horizontal="center" vertical="center" wrapText="1"/>
    </xf>
    <xf numFmtId="0" fontId="9" fillId="0" borderId="13" xfId="0" applyNumberFormat="1" applyFont="1" applyFill="1" applyBorder="1" applyAlignment="1">
      <alignment horizontal="center" vertical="top" wrapText="1"/>
    </xf>
    <xf numFmtId="0" fontId="40" fillId="0" borderId="63" xfId="0" applyFont="1" applyFill="1" applyBorder="1" applyAlignment="1">
      <alignment horizontal="center" vertical="top" wrapText="1"/>
    </xf>
    <xf numFmtId="0" fontId="24" fillId="0" borderId="0" xfId="0" applyFont="1" applyAlignment="1">
      <alignment horizontal="center"/>
    </xf>
    <xf numFmtId="49" fontId="17" fillId="6" borderId="4" xfId="0" applyNumberFormat="1" applyFont="1" applyFill="1" applyBorder="1" applyAlignment="1">
      <alignment horizontal="center" vertical="center" wrapText="1"/>
    </xf>
    <xf numFmtId="0" fontId="19" fillId="3" borderId="73" xfId="0" applyFont="1" applyFill="1" applyBorder="1" applyAlignment="1">
      <alignment horizontal="center" wrapText="1"/>
    </xf>
    <xf numFmtId="0" fontId="19" fillId="3" borderId="74" xfId="0" applyFont="1" applyFill="1" applyBorder="1" applyAlignment="1">
      <alignment horizontal="center" wrapText="1"/>
    </xf>
    <xf numFmtId="0" fontId="19" fillId="3" borderId="75" xfId="0" applyFont="1" applyFill="1" applyBorder="1" applyAlignment="1">
      <alignment horizontal="center" wrapText="1"/>
    </xf>
    <xf numFmtId="0" fontId="19" fillId="3" borderId="76" xfId="0" applyFont="1" applyFill="1" applyBorder="1" applyAlignment="1">
      <alignment horizontal="center" wrapText="1"/>
    </xf>
    <xf numFmtId="0" fontId="0" fillId="0" borderId="0" xfId="0" applyBorder="1" applyAlignment="1">
      <alignment horizontal="center"/>
    </xf>
  </cellXfs>
  <cellStyles count="2">
    <cellStyle name="Обычный" xfId="0" builtinId="0"/>
    <cellStyle name="Стиль 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jpeg"/><Relationship Id="rId13" Type="http://schemas.openxmlformats.org/officeDocument/2006/relationships/image" Target="../media/image82.jpeg"/><Relationship Id="rId18" Type="http://schemas.openxmlformats.org/officeDocument/2006/relationships/image" Target="../media/image87.jpeg"/><Relationship Id="rId26" Type="http://schemas.openxmlformats.org/officeDocument/2006/relationships/image" Target="../media/image95.jpeg"/><Relationship Id="rId39" Type="http://schemas.openxmlformats.org/officeDocument/2006/relationships/image" Target="../media/image108.jpeg"/><Relationship Id="rId3" Type="http://schemas.openxmlformats.org/officeDocument/2006/relationships/image" Target="../media/image72.jpeg"/><Relationship Id="rId21" Type="http://schemas.openxmlformats.org/officeDocument/2006/relationships/image" Target="../media/image90.jpeg"/><Relationship Id="rId34" Type="http://schemas.openxmlformats.org/officeDocument/2006/relationships/image" Target="../media/image103.jpeg"/><Relationship Id="rId42" Type="http://schemas.openxmlformats.org/officeDocument/2006/relationships/image" Target="../media/image111.jpeg"/><Relationship Id="rId7" Type="http://schemas.openxmlformats.org/officeDocument/2006/relationships/image" Target="../media/image76.png"/><Relationship Id="rId12" Type="http://schemas.openxmlformats.org/officeDocument/2006/relationships/image" Target="../media/image81.jpeg"/><Relationship Id="rId17" Type="http://schemas.openxmlformats.org/officeDocument/2006/relationships/image" Target="../media/image86.jpeg"/><Relationship Id="rId25" Type="http://schemas.openxmlformats.org/officeDocument/2006/relationships/image" Target="../media/image94.jpeg"/><Relationship Id="rId33" Type="http://schemas.openxmlformats.org/officeDocument/2006/relationships/image" Target="../media/image102.jpeg"/><Relationship Id="rId38" Type="http://schemas.openxmlformats.org/officeDocument/2006/relationships/image" Target="../media/image107.jpeg"/><Relationship Id="rId2" Type="http://schemas.openxmlformats.org/officeDocument/2006/relationships/image" Target="../media/image71.jpeg"/><Relationship Id="rId16" Type="http://schemas.openxmlformats.org/officeDocument/2006/relationships/image" Target="../media/image85.jpeg"/><Relationship Id="rId20" Type="http://schemas.openxmlformats.org/officeDocument/2006/relationships/image" Target="../media/image89.jpeg"/><Relationship Id="rId29" Type="http://schemas.openxmlformats.org/officeDocument/2006/relationships/image" Target="../media/image98.jpeg"/><Relationship Id="rId41" Type="http://schemas.openxmlformats.org/officeDocument/2006/relationships/image" Target="../media/image110.jpeg"/><Relationship Id="rId1" Type="http://schemas.openxmlformats.org/officeDocument/2006/relationships/image" Target="../media/image70.wmf"/><Relationship Id="rId6" Type="http://schemas.openxmlformats.org/officeDocument/2006/relationships/image" Target="../media/image75.jpeg"/><Relationship Id="rId11" Type="http://schemas.openxmlformats.org/officeDocument/2006/relationships/image" Target="../media/image80.jpeg"/><Relationship Id="rId24" Type="http://schemas.openxmlformats.org/officeDocument/2006/relationships/image" Target="../media/image93.jpeg"/><Relationship Id="rId32" Type="http://schemas.openxmlformats.org/officeDocument/2006/relationships/image" Target="../media/image101.jpeg"/><Relationship Id="rId37" Type="http://schemas.openxmlformats.org/officeDocument/2006/relationships/image" Target="../media/image106.jpeg"/><Relationship Id="rId40" Type="http://schemas.openxmlformats.org/officeDocument/2006/relationships/image" Target="../media/image109.jpeg"/><Relationship Id="rId5" Type="http://schemas.openxmlformats.org/officeDocument/2006/relationships/image" Target="../media/image74.jpeg"/><Relationship Id="rId15" Type="http://schemas.openxmlformats.org/officeDocument/2006/relationships/image" Target="../media/image84.jpeg"/><Relationship Id="rId23" Type="http://schemas.openxmlformats.org/officeDocument/2006/relationships/image" Target="../media/image92.jpeg"/><Relationship Id="rId28" Type="http://schemas.openxmlformats.org/officeDocument/2006/relationships/image" Target="../media/image97.jpeg"/><Relationship Id="rId36" Type="http://schemas.openxmlformats.org/officeDocument/2006/relationships/image" Target="../media/image105.jpeg"/><Relationship Id="rId10" Type="http://schemas.openxmlformats.org/officeDocument/2006/relationships/image" Target="../media/image79.jpeg"/><Relationship Id="rId19" Type="http://schemas.openxmlformats.org/officeDocument/2006/relationships/image" Target="../media/image88.jpeg"/><Relationship Id="rId31" Type="http://schemas.openxmlformats.org/officeDocument/2006/relationships/image" Target="../media/image100.jpeg"/><Relationship Id="rId4" Type="http://schemas.openxmlformats.org/officeDocument/2006/relationships/image" Target="../media/image73.jpeg"/><Relationship Id="rId9" Type="http://schemas.openxmlformats.org/officeDocument/2006/relationships/image" Target="../media/image78.jpeg"/><Relationship Id="rId14" Type="http://schemas.openxmlformats.org/officeDocument/2006/relationships/image" Target="../media/image83.jpeg"/><Relationship Id="rId22" Type="http://schemas.openxmlformats.org/officeDocument/2006/relationships/image" Target="../media/image91.jpeg"/><Relationship Id="rId27" Type="http://schemas.openxmlformats.org/officeDocument/2006/relationships/image" Target="../media/image96.jpeg"/><Relationship Id="rId30" Type="http://schemas.openxmlformats.org/officeDocument/2006/relationships/image" Target="../media/image99.jpeg"/><Relationship Id="rId35" Type="http://schemas.openxmlformats.org/officeDocument/2006/relationships/image" Target="../media/image1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26</xdr:row>
      <xdr:rowOff>0</xdr:rowOff>
    </xdr:from>
    <xdr:to>
      <xdr:col>7</xdr:col>
      <xdr:colOff>590550</xdr:colOff>
      <xdr:row>26</xdr:row>
      <xdr:rowOff>0</xdr:rowOff>
    </xdr:to>
    <xdr:pic>
      <xdr:nvPicPr>
        <xdr:cNvPr id="1025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420350" y="17649825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23</xdr:row>
      <xdr:rowOff>190500</xdr:rowOff>
    </xdr:from>
    <xdr:to>
      <xdr:col>7</xdr:col>
      <xdr:colOff>1295400</xdr:colOff>
      <xdr:row>23</xdr:row>
      <xdr:rowOff>781050</xdr:rowOff>
    </xdr:to>
    <xdr:pic>
      <xdr:nvPicPr>
        <xdr:cNvPr id="1026" name="Picture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06075" y="15020925"/>
          <a:ext cx="11715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24</xdr:row>
      <xdr:rowOff>66675</xdr:rowOff>
    </xdr:from>
    <xdr:to>
      <xdr:col>7</xdr:col>
      <xdr:colOff>1181100</xdr:colOff>
      <xdr:row>25</xdr:row>
      <xdr:rowOff>0</xdr:rowOff>
    </xdr:to>
    <xdr:pic>
      <xdr:nvPicPr>
        <xdr:cNvPr id="1027" name="Picture 8" descr="Tar_LOV_3D_1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572750" y="15849600"/>
          <a:ext cx="9906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25</xdr:row>
      <xdr:rowOff>152400</xdr:rowOff>
    </xdr:from>
    <xdr:to>
      <xdr:col>7</xdr:col>
      <xdr:colOff>1371600</xdr:colOff>
      <xdr:row>25</xdr:row>
      <xdr:rowOff>866775</xdr:rowOff>
    </xdr:to>
    <xdr:pic>
      <xdr:nvPicPr>
        <xdr:cNvPr id="1028" name="Picture 3" descr="Tar_3D_1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06075" y="16868775"/>
          <a:ext cx="12477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400050</xdr:colOff>
      <xdr:row>28</xdr:row>
      <xdr:rowOff>0</xdr:rowOff>
    </xdr:from>
    <xdr:to>
      <xdr:col>7</xdr:col>
      <xdr:colOff>800100</xdr:colOff>
      <xdr:row>28</xdr:row>
      <xdr:rowOff>0</xdr:rowOff>
    </xdr:to>
    <xdr:pic>
      <xdr:nvPicPr>
        <xdr:cNvPr id="1029" name="Рисунок 25" descr="Dihlofos.pn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0782300" y="19488150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31</xdr:row>
      <xdr:rowOff>0</xdr:rowOff>
    </xdr:from>
    <xdr:to>
      <xdr:col>7</xdr:col>
      <xdr:colOff>590550</xdr:colOff>
      <xdr:row>31</xdr:row>
      <xdr:rowOff>0</xdr:rowOff>
    </xdr:to>
    <xdr:pic>
      <xdr:nvPicPr>
        <xdr:cNvPr id="1030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420350" y="2228850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8</xdr:row>
      <xdr:rowOff>85725</xdr:rowOff>
    </xdr:from>
    <xdr:to>
      <xdr:col>2</xdr:col>
      <xdr:colOff>76200</xdr:colOff>
      <xdr:row>12</xdr:row>
      <xdr:rowOff>685800</xdr:rowOff>
    </xdr:to>
    <xdr:pic>
      <xdr:nvPicPr>
        <xdr:cNvPr id="1031" name="Picture 63" descr="dohlox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00" y="2409825"/>
          <a:ext cx="20764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276225</xdr:colOff>
      <xdr:row>9</xdr:row>
      <xdr:rowOff>0</xdr:rowOff>
    </xdr:from>
    <xdr:to>
      <xdr:col>3</xdr:col>
      <xdr:colOff>123825</xdr:colOff>
      <xdr:row>12</xdr:row>
      <xdr:rowOff>695325</xdr:rowOff>
    </xdr:to>
    <xdr:pic>
      <xdr:nvPicPr>
        <xdr:cNvPr id="1032" name="Picture 66" descr="tigard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28875" y="2476500"/>
          <a:ext cx="208597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276225</xdr:colOff>
      <xdr:row>8</xdr:row>
      <xdr:rowOff>123825</xdr:rowOff>
    </xdr:from>
    <xdr:to>
      <xdr:col>4</xdr:col>
      <xdr:colOff>1228725</xdr:colOff>
      <xdr:row>12</xdr:row>
      <xdr:rowOff>647700</xdr:rowOff>
    </xdr:to>
    <xdr:pic>
      <xdr:nvPicPr>
        <xdr:cNvPr id="1033" name="Picture 67" descr="tigard-web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667250" y="2447925"/>
          <a:ext cx="21431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723900</xdr:colOff>
      <xdr:row>9</xdr:row>
      <xdr:rowOff>38100</xdr:rowOff>
    </xdr:from>
    <xdr:to>
      <xdr:col>11</xdr:col>
      <xdr:colOff>133350</xdr:colOff>
      <xdr:row>12</xdr:row>
      <xdr:rowOff>657225</xdr:rowOff>
    </xdr:to>
    <xdr:pic>
      <xdr:nvPicPr>
        <xdr:cNvPr id="1034" name="Picture 68" descr="deadex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792200" y="2514600"/>
          <a:ext cx="22383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276225</xdr:colOff>
      <xdr:row>9</xdr:row>
      <xdr:rowOff>38100</xdr:rowOff>
    </xdr:from>
    <xdr:to>
      <xdr:col>11</xdr:col>
      <xdr:colOff>2400300</xdr:colOff>
      <xdr:row>12</xdr:row>
      <xdr:rowOff>638175</xdr:rowOff>
    </xdr:to>
    <xdr:pic>
      <xdr:nvPicPr>
        <xdr:cNvPr id="1035" name="Picture 69" descr="fumybat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173450" y="2514600"/>
          <a:ext cx="212407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304800</xdr:colOff>
      <xdr:row>62</xdr:row>
      <xdr:rowOff>0</xdr:rowOff>
    </xdr:from>
    <xdr:to>
      <xdr:col>7</xdr:col>
      <xdr:colOff>952500</xdr:colOff>
      <xdr:row>62</xdr:row>
      <xdr:rowOff>0</xdr:rowOff>
    </xdr:to>
    <xdr:pic>
      <xdr:nvPicPr>
        <xdr:cNvPr id="1036" name="Picture 65" descr="IMG_20150220_120808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0687050" y="54282975"/>
          <a:ext cx="647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285750</xdr:colOff>
      <xdr:row>62</xdr:row>
      <xdr:rowOff>0</xdr:rowOff>
    </xdr:from>
    <xdr:to>
      <xdr:col>7</xdr:col>
      <xdr:colOff>952500</xdr:colOff>
      <xdr:row>62</xdr:row>
      <xdr:rowOff>0</xdr:rowOff>
    </xdr:to>
    <xdr:pic>
      <xdr:nvPicPr>
        <xdr:cNvPr id="1037" name="Picture 66" descr="IMG_20150227_120533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0668000" y="5428297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238125</xdr:colOff>
      <xdr:row>62</xdr:row>
      <xdr:rowOff>0</xdr:rowOff>
    </xdr:from>
    <xdr:to>
      <xdr:col>7</xdr:col>
      <xdr:colOff>1143000</xdr:colOff>
      <xdr:row>62</xdr:row>
      <xdr:rowOff>0</xdr:rowOff>
    </xdr:to>
    <xdr:pic>
      <xdr:nvPicPr>
        <xdr:cNvPr id="1038" name="Picture 67" descr="Мосп в прайс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0620375" y="54282975"/>
          <a:ext cx="90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123825</xdr:colOff>
      <xdr:row>62</xdr:row>
      <xdr:rowOff>0</xdr:rowOff>
    </xdr:from>
    <xdr:to>
      <xdr:col>7</xdr:col>
      <xdr:colOff>485775</xdr:colOff>
      <xdr:row>62</xdr:row>
      <xdr:rowOff>0</xdr:rowOff>
    </xdr:to>
    <xdr:pic>
      <xdr:nvPicPr>
        <xdr:cNvPr id="1039" name="Picture 68" descr="в прайс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0506075" y="54282975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152400</xdr:colOff>
      <xdr:row>62</xdr:row>
      <xdr:rowOff>0</xdr:rowOff>
    </xdr:from>
    <xdr:to>
      <xdr:col>7</xdr:col>
      <xdr:colOff>495300</xdr:colOff>
      <xdr:row>62</xdr:row>
      <xdr:rowOff>0</xdr:rowOff>
    </xdr:to>
    <xdr:pic>
      <xdr:nvPicPr>
        <xdr:cNvPr id="1040" name="Picture 70" descr="Консенто 20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0534650" y="54282975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95250</xdr:colOff>
      <xdr:row>62</xdr:row>
      <xdr:rowOff>0</xdr:rowOff>
    </xdr:from>
    <xdr:to>
      <xdr:col>7</xdr:col>
      <xdr:colOff>523875</xdr:colOff>
      <xdr:row>62</xdr:row>
      <xdr:rowOff>0</xdr:rowOff>
    </xdr:to>
    <xdr:pic>
      <xdr:nvPicPr>
        <xdr:cNvPr id="1041" name="Picture 72" descr="Зенкор_моно_сжат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0477500" y="54282975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66675</xdr:rowOff>
    </xdr:from>
    <xdr:to>
      <xdr:col>11</xdr:col>
      <xdr:colOff>2514600</xdr:colOff>
      <xdr:row>7</xdr:row>
      <xdr:rowOff>85725</xdr:rowOff>
    </xdr:to>
    <xdr:pic>
      <xdr:nvPicPr>
        <xdr:cNvPr id="1042" name="Рисунок 3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66675"/>
          <a:ext cx="184118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114300</xdr:colOff>
      <xdr:row>33</xdr:row>
      <xdr:rowOff>66675</xdr:rowOff>
    </xdr:from>
    <xdr:to>
      <xdr:col>7</xdr:col>
      <xdr:colOff>1228725</xdr:colOff>
      <xdr:row>33</xdr:row>
      <xdr:rowOff>933450</xdr:rowOff>
    </xdr:to>
    <xdr:pic>
      <xdr:nvPicPr>
        <xdr:cNvPr id="1043" name="Picture 54" descr="2860374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96550" y="23907750"/>
          <a:ext cx="11144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1057275</xdr:colOff>
      <xdr:row>10</xdr:row>
      <xdr:rowOff>38100</xdr:rowOff>
    </xdr:from>
    <xdr:to>
      <xdr:col>9</xdr:col>
      <xdr:colOff>428625</xdr:colOff>
      <xdr:row>12</xdr:row>
      <xdr:rowOff>676275</xdr:rowOff>
    </xdr:to>
    <xdr:pic>
      <xdr:nvPicPr>
        <xdr:cNvPr id="1044" name="Picture 65" descr="LOGORED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439525" y="2581275"/>
          <a:ext cx="2057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14</xdr:row>
      <xdr:rowOff>123825</xdr:rowOff>
    </xdr:from>
    <xdr:to>
      <xdr:col>10</xdr:col>
      <xdr:colOff>1247775</xdr:colOff>
      <xdr:row>14</xdr:row>
      <xdr:rowOff>933450</xdr:rowOff>
    </xdr:to>
    <xdr:pic>
      <xdr:nvPicPr>
        <xdr:cNvPr id="1045" name="Picture 63" descr="hand-symbo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4620875" y="5276850"/>
          <a:ext cx="1181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238125</xdr:colOff>
      <xdr:row>44</xdr:row>
      <xdr:rowOff>114300</xdr:rowOff>
    </xdr:from>
    <xdr:to>
      <xdr:col>7</xdr:col>
      <xdr:colOff>1038225</xdr:colOff>
      <xdr:row>44</xdr:row>
      <xdr:rowOff>828675</xdr:rowOff>
    </xdr:to>
    <xdr:pic>
      <xdr:nvPicPr>
        <xdr:cNvPr id="1046" name="Picture 53" descr="15_b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620375" y="34537650"/>
          <a:ext cx="800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29</xdr:row>
      <xdr:rowOff>76200</xdr:rowOff>
    </xdr:from>
    <xdr:to>
      <xdr:col>7</xdr:col>
      <xdr:colOff>1266825</xdr:colOff>
      <xdr:row>29</xdr:row>
      <xdr:rowOff>866775</xdr:rowOff>
    </xdr:to>
    <xdr:pic>
      <xdr:nvPicPr>
        <xdr:cNvPr id="1047" name="Picture 69" descr="Капкан-3d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534650" y="20497800"/>
          <a:ext cx="11144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27</xdr:row>
      <xdr:rowOff>66675</xdr:rowOff>
    </xdr:from>
    <xdr:to>
      <xdr:col>7</xdr:col>
      <xdr:colOff>1400175</xdr:colOff>
      <xdr:row>27</xdr:row>
      <xdr:rowOff>828675</xdr:rowOff>
    </xdr:to>
    <xdr:pic>
      <xdr:nvPicPr>
        <xdr:cNvPr id="1048" name="Picture 32" descr="ФУМИБАТ Универсальный гель от насекомых копия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467975" y="18669000"/>
          <a:ext cx="13144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85725</xdr:colOff>
      <xdr:row>32</xdr:row>
      <xdr:rowOff>66675</xdr:rowOff>
    </xdr:from>
    <xdr:to>
      <xdr:col>11</xdr:col>
      <xdr:colOff>1247775</xdr:colOff>
      <xdr:row>32</xdr:row>
      <xdr:rowOff>847725</xdr:rowOff>
    </xdr:to>
    <xdr:pic>
      <xdr:nvPicPr>
        <xdr:cNvPr id="1049" name="Picture 85" descr="krisa-1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5982950" y="22926675"/>
          <a:ext cx="1162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1485900</xdr:colOff>
      <xdr:row>32</xdr:row>
      <xdr:rowOff>123825</xdr:rowOff>
    </xdr:from>
    <xdr:to>
      <xdr:col>11</xdr:col>
      <xdr:colOff>2466975</xdr:colOff>
      <xdr:row>32</xdr:row>
      <xdr:rowOff>819150</xdr:rowOff>
    </xdr:to>
    <xdr:pic>
      <xdr:nvPicPr>
        <xdr:cNvPr id="1050" name="Picture 86" descr="201h328-myshoradka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7383125" y="22983825"/>
          <a:ext cx="9810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1676400</xdr:colOff>
      <xdr:row>8</xdr:row>
      <xdr:rowOff>19050</xdr:rowOff>
    </xdr:from>
    <xdr:to>
      <xdr:col>7</xdr:col>
      <xdr:colOff>800100</xdr:colOff>
      <xdr:row>12</xdr:row>
      <xdr:rowOff>828675</xdr:rowOff>
    </xdr:to>
    <xdr:pic>
      <xdr:nvPicPr>
        <xdr:cNvPr id="1051" name="Picture 69" descr="logo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58050" y="2343150"/>
          <a:ext cx="39243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35</xdr:row>
      <xdr:rowOff>104775</xdr:rowOff>
    </xdr:from>
    <xdr:to>
      <xdr:col>7</xdr:col>
      <xdr:colOff>1162050</xdr:colOff>
      <xdr:row>35</xdr:row>
      <xdr:rowOff>781050</xdr:rowOff>
    </xdr:to>
    <xdr:pic>
      <xdr:nvPicPr>
        <xdr:cNvPr id="1052" name="Picture 70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610850" y="25793700"/>
          <a:ext cx="9334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36</xdr:row>
      <xdr:rowOff>66675</xdr:rowOff>
    </xdr:from>
    <xdr:to>
      <xdr:col>7</xdr:col>
      <xdr:colOff>1314450</xdr:colOff>
      <xdr:row>36</xdr:row>
      <xdr:rowOff>866775</xdr:rowOff>
    </xdr:to>
    <xdr:pic>
      <xdr:nvPicPr>
        <xdr:cNvPr id="1053" name="Picture 71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506075" y="26641425"/>
          <a:ext cx="1190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34</xdr:row>
      <xdr:rowOff>228600</xdr:rowOff>
    </xdr:from>
    <xdr:to>
      <xdr:col>7</xdr:col>
      <xdr:colOff>1181100</xdr:colOff>
      <xdr:row>34</xdr:row>
      <xdr:rowOff>800100</xdr:rowOff>
    </xdr:to>
    <xdr:pic>
      <xdr:nvPicPr>
        <xdr:cNvPr id="1054" name="Picture 8" descr="Granules from rodents 100g3d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639425" y="25079325"/>
          <a:ext cx="923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276225</xdr:colOff>
      <xdr:row>41</xdr:row>
      <xdr:rowOff>152400</xdr:rowOff>
    </xdr:from>
    <xdr:to>
      <xdr:col>7</xdr:col>
      <xdr:colOff>1104900</xdr:colOff>
      <xdr:row>41</xdr:row>
      <xdr:rowOff>847725</xdr:rowOff>
    </xdr:to>
    <xdr:pic>
      <xdr:nvPicPr>
        <xdr:cNvPr id="1055" name="Picture 10" descr="WAX BRIQUETTES 100g3d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658475" y="31556325"/>
          <a:ext cx="8286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28</xdr:row>
      <xdr:rowOff>66675</xdr:rowOff>
    </xdr:from>
    <xdr:to>
      <xdr:col>7</xdr:col>
      <xdr:colOff>1295400</xdr:colOff>
      <xdr:row>28</xdr:row>
      <xdr:rowOff>847725</xdr:rowOff>
    </xdr:to>
    <xdr:pic>
      <xdr:nvPicPr>
        <xdr:cNvPr id="1056" name="Picture 16" descr="УКЛЕЕВОЙ ДОМИКФ - 2018 3d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487025" y="19554825"/>
          <a:ext cx="1190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26</xdr:row>
      <xdr:rowOff>85725</xdr:rowOff>
    </xdr:from>
    <xdr:to>
      <xdr:col>7</xdr:col>
      <xdr:colOff>1247775</xdr:colOff>
      <xdr:row>26</xdr:row>
      <xdr:rowOff>885825</xdr:rowOff>
    </xdr:to>
    <xdr:pic>
      <xdr:nvPicPr>
        <xdr:cNvPr id="1057" name="Picture 57" descr="Фумибат 6 шт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506075" y="17735550"/>
          <a:ext cx="11239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17</xdr:row>
      <xdr:rowOff>400050</xdr:rowOff>
    </xdr:from>
    <xdr:to>
      <xdr:col>7</xdr:col>
      <xdr:colOff>1295400</xdr:colOff>
      <xdr:row>17</xdr:row>
      <xdr:rowOff>914400</xdr:rowOff>
    </xdr:to>
    <xdr:pic>
      <xdr:nvPicPr>
        <xdr:cNvPr id="1058" name="Picture 69" descr="дохс 20лет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553700" y="8677275"/>
          <a:ext cx="11239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20</xdr:row>
      <xdr:rowOff>66675</xdr:rowOff>
    </xdr:from>
    <xdr:to>
      <xdr:col>7</xdr:col>
      <xdr:colOff>1209675</xdr:colOff>
      <xdr:row>21</xdr:row>
      <xdr:rowOff>0</xdr:rowOff>
    </xdr:to>
    <xdr:pic>
      <xdr:nvPicPr>
        <xdr:cNvPr id="1059" name="Picture 75" descr="DOXS -6конт_3д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534650" y="11591925"/>
          <a:ext cx="10572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85725</xdr:colOff>
      <xdr:row>16</xdr:row>
      <xdr:rowOff>123825</xdr:rowOff>
    </xdr:from>
    <xdr:to>
      <xdr:col>28</xdr:col>
      <xdr:colOff>1000125</xdr:colOff>
      <xdr:row>18</xdr:row>
      <xdr:rowOff>1143000</xdr:rowOff>
    </xdr:to>
    <xdr:pic>
      <xdr:nvPicPr>
        <xdr:cNvPr id="1061" name="Picture 70" descr="Сравнительный ПЛАКАТ-2019 PODDELKA-FINAL-15-янв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1107400" y="7219950"/>
          <a:ext cx="5181600" cy="3381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276225</xdr:colOff>
      <xdr:row>42</xdr:row>
      <xdr:rowOff>171450</xdr:rowOff>
    </xdr:from>
    <xdr:to>
      <xdr:col>7</xdr:col>
      <xdr:colOff>1076325</xdr:colOff>
      <xdr:row>42</xdr:row>
      <xdr:rowOff>771525</xdr:rowOff>
    </xdr:to>
    <xdr:pic>
      <xdr:nvPicPr>
        <xdr:cNvPr id="1062" name="Picture 69" descr="Krisinaya smert 100g-3d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658475" y="32585025"/>
          <a:ext cx="8001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43</xdr:row>
      <xdr:rowOff>66675</xdr:rowOff>
    </xdr:from>
    <xdr:to>
      <xdr:col>7</xdr:col>
      <xdr:colOff>1209675</xdr:colOff>
      <xdr:row>43</xdr:row>
      <xdr:rowOff>962025</xdr:rowOff>
    </xdr:to>
    <xdr:pic>
      <xdr:nvPicPr>
        <xdr:cNvPr id="1063" name="Picture 70" descr="Krisinaya smert 100g-3d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506075" y="33480375"/>
          <a:ext cx="10858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18</xdr:row>
      <xdr:rowOff>257175</xdr:rowOff>
    </xdr:from>
    <xdr:to>
      <xdr:col>7</xdr:col>
      <xdr:colOff>1333500</xdr:colOff>
      <xdr:row>18</xdr:row>
      <xdr:rowOff>885825</xdr:rowOff>
    </xdr:to>
    <xdr:pic>
      <xdr:nvPicPr>
        <xdr:cNvPr id="1064" name="Picture 71" descr="4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553700" y="9715500"/>
          <a:ext cx="11620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19</xdr:row>
      <xdr:rowOff>104775</xdr:rowOff>
    </xdr:from>
    <xdr:to>
      <xdr:col>7</xdr:col>
      <xdr:colOff>1285875</xdr:colOff>
      <xdr:row>19</xdr:row>
      <xdr:rowOff>714375</xdr:rowOff>
    </xdr:to>
    <xdr:pic>
      <xdr:nvPicPr>
        <xdr:cNvPr id="1065" name="Picture 72" descr="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534650" y="10744200"/>
          <a:ext cx="11334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40</xdr:row>
      <xdr:rowOff>85725</xdr:rowOff>
    </xdr:from>
    <xdr:to>
      <xdr:col>7</xdr:col>
      <xdr:colOff>1323975</xdr:colOff>
      <xdr:row>40</xdr:row>
      <xdr:rowOff>914400</xdr:rowOff>
    </xdr:to>
    <xdr:pic>
      <xdr:nvPicPr>
        <xdr:cNvPr id="1066" name="Picture 64" descr="RAT_GLUE копия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420350" y="30441900"/>
          <a:ext cx="12858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30</xdr:row>
      <xdr:rowOff>104775</xdr:rowOff>
    </xdr:from>
    <xdr:to>
      <xdr:col>7</xdr:col>
      <xdr:colOff>1228725</xdr:colOff>
      <xdr:row>30</xdr:row>
      <xdr:rowOff>828675</xdr:rowOff>
    </xdr:to>
    <xdr:pic>
      <xdr:nvPicPr>
        <xdr:cNvPr id="1067" name="Picture 66" descr="copy копия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572750" y="21459825"/>
          <a:ext cx="10382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39</xdr:row>
      <xdr:rowOff>38100</xdr:rowOff>
    </xdr:from>
    <xdr:to>
      <xdr:col>7</xdr:col>
      <xdr:colOff>1257300</xdr:colOff>
      <xdr:row>40</xdr:row>
      <xdr:rowOff>0</xdr:rowOff>
    </xdr:to>
    <xdr:pic>
      <xdr:nvPicPr>
        <xdr:cNvPr id="1069" name="Picture 56" descr="Коробка шприц-паста3д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572750" y="29365575"/>
          <a:ext cx="10668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38</xdr:row>
      <xdr:rowOff>85725</xdr:rowOff>
    </xdr:from>
    <xdr:to>
      <xdr:col>7</xdr:col>
      <xdr:colOff>1228725</xdr:colOff>
      <xdr:row>38</xdr:row>
      <xdr:rowOff>866775</xdr:rowOff>
    </xdr:to>
    <xdr:pic>
      <xdr:nvPicPr>
        <xdr:cNvPr id="1070" name="Picture 58" descr="АЛЛИГАТОР 200-3д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639425" y="28470225"/>
          <a:ext cx="9715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51</xdr:row>
      <xdr:rowOff>104775</xdr:rowOff>
    </xdr:from>
    <xdr:to>
      <xdr:col>7</xdr:col>
      <xdr:colOff>1304925</xdr:colOff>
      <xdr:row>51</xdr:row>
      <xdr:rowOff>752475</xdr:rowOff>
    </xdr:to>
    <xdr:pic>
      <xdr:nvPicPr>
        <xdr:cNvPr id="1071" name="Picture 50" descr="ОБОРОНХИМ- ПЛАСТИНЫ БЕЗ ЗАПАХА-3d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572750" y="41900475"/>
          <a:ext cx="11144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52</xdr:row>
      <xdr:rowOff>190500</xdr:rowOff>
    </xdr:from>
    <xdr:to>
      <xdr:col>7</xdr:col>
      <xdr:colOff>1323975</xdr:colOff>
      <xdr:row>52</xdr:row>
      <xdr:rowOff>838200</xdr:rowOff>
    </xdr:to>
    <xdr:pic>
      <xdr:nvPicPr>
        <xdr:cNvPr id="1072" name="Picture 51" descr="Универсальные-3d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553700" y="42957750"/>
          <a:ext cx="11525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53</xdr:row>
      <xdr:rowOff>152400</xdr:rowOff>
    </xdr:from>
    <xdr:to>
      <xdr:col>7</xdr:col>
      <xdr:colOff>1333500</xdr:colOff>
      <xdr:row>53</xdr:row>
      <xdr:rowOff>819150</xdr:rowOff>
    </xdr:to>
    <xdr:pic>
      <xdr:nvPicPr>
        <xdr:cNvPr id="1073" name="Picture 77" descr="ОБОРОНХИМ- ПЛАСТИНЫ-3d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553700" y="43957875"/>
          <a:ext cx="11620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56</xdr:row>
      <xdr:rowOff>123825</xdr:rowOff>
    </xdr:from>
    <xdr:to>
      <xdr:col>7</xdr:col>
      <xdr:colOff>1038225</xdr:colOff>
      <xdr:row>56</xdr:row>
      <xdr:rowOff>1133475</xdr:rowOff>
    </xdr:to>
    <xdr:pic>
      <xdr:nvPicPr>
        <xdr:cNvPr id="1074" name="Picture 70" descr="Жидкость 2Х 3д_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763250" y="47453550"/>
          <a:ext cx="6572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55</xdr:row>
      <xdr:rowOff>152400</xdr:rowOff>
    </xdr:from>
    <xdr:to>
      <xdr:col>7</xdr:col>
      <xdr:colOff>1057275</xdr:colOff>
      <xdr:row>55</xdr:row>
      <xdr:rowOff>1152525</xdr:rowOff>
    </xdr:to>
    <xdr:pic>
      <xdr:nvPicPr>
        <xdr:cNvPr id="1075" name="Picture 72" descr="Жидкость от  Комаров 3д_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763250" y="46215300"/>
          <a:ext cx="6762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342900</xdr:colOff>
      <xdr:row>46</xdr:row>
      <xdr:rowOff>152400</xdr:rowOff>
    </xdr:from>
    <xdr:to>
      <xdr:col>10</xdr:col>
      <xdr:colOff>1257300</xdr:colOff>
      <xdr:row>46</xdr:row>
      <xdr:rowOff>838200</xdr:rowOff>
    </xdr:to>
    <xdr:pic>
      <xdr:nvPicPr>
        <xdr:cNvPr id="1076" name="Picture 87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4897100" y="36128325"/>
          <a:ext cx="9144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57</xdr:row>
      <xdr:rowOff>190500</xdr:rowOff>
    </xdr:from>
    <xdr:to>
      <xdr:col>7</xdr:col>
      <xdr:colOff>981075</xdr:colOff>
      <xdr:row>57</xdr:row>
      <xdr:rowOff>1057275</xdr:rowOff>
    </xdr:to>
    <xdr:pic>
      <xdr:nvPicPr>
        <xdr:cNvPr id="1077" name="Picture 69" descr="Жидкость Универсал 3д_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763250" y="48787050"/>
          <a:ext cx="6000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352425</xdr:colOff>
      <xdr:row>47</xdr:row>
      <xdr:rowOff>76200</xdr:rowOff>
    </xdr:from>
    <xdr:to>
      <xdr:col>7</xdr:col>
      <xdr:colOff>1057275</xdr:colOff>
      <xdr:row>47</xdr:row>
      <xdr:rowOff>1076325</xdr:rowOff>
    </xdr:to>
    <xdr:pic>
      <xdr:nvPicPr>
        <xdr:cNvPr id="1078" name="Picture 80" descr="ФУМИБАТ мухоловка Россия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0734675" y="37014150"/>
          <a:ext cx="7048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50</xdr:row>
      <xdr:rowOff>276225</xdr:rowOff>
    </xdr:from>
    <xdr:to>
      <xdr:col>7</xdr:col>
      <xdr:colOff>1314450</xdr:colOff>
      <xdr:row>50</xdr:row>
      <xdr:rowOff>923925</xdr:rowOff>
    </xdr:to>
    <xdr:pic>
      <xdr:nvPicPr>
        <xdr:cNvPr id="1079" name="Picture 49" descr="от комаров-3d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553700" y="41014650"/>
          <a:ext cx="11430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361950</xdr:colOff>
      <xdr:row>48</xdr:row>
      <xdr:rowOff>66675</xdr:rowOff>
    </xdr:from>
    <xdr:to>
      <xdr:col>7</xdr:col>
      <xdr:colOff>1019175</xdr:colOff>
      <xdr:row>48</xdr:row>
      <xdr:rowOff>1143000</xdr:rowOff>
    </xdr:to>
    <xdr:pic>
      <xdr:nvPicPr>
        <xdr:cNvPr id="1080" name="Picture 68" descr="Tigard_FLY_2018 _3d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0744200" y="38271450"/>
          <a:ext cx="6572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54</xdr:row>
      <xdr:rowOff>66675</xdr:rowOff>
    </xdr:from>
    <xdr:to>
      <xdr:col>7</xdr:col>
      <xdr:colOff>1038225</xdr:colOff>
      <xdr:row>54</xdr:row>
      <xdr:rowOff>1247775</xdr:rowOff>
    </xdr:to>
    <xdr:pic>
      <xdr:nvPicPr>
        <xdr:cNvPr id="1081" name="Picture 63" descr="BIOZACHITA_3D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696575" y="44862750"/>
          <a:ext cx="7239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58</xdr:row>
      <xdr:rowOff>295275</xdr:rowOff>
    </xdr:from>
    <xdr:to>
      <xdr:col>7</xdr:col>
      <xdr:colOff>1209675</xdr:colOff>
      <xdr:row>58</xdr:row>
      <xdr:rowOff>990600</xdr:rowOff>
    </xdr:to>
    <xdr:pic>
      <xdr:nvPicPr>
        <xdr:cNvPr id="1082" name="Picture 68" descr="фумик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553700" y="50158650"/>
          <a:ext cx="10382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59</xdr:row>
      <xdr:rowOff>171450</xdr:rowOff>
    </xdr:from>
    <xdr:to>
      <xdr:col>7</xdr:col>
      <xdr:colOff>1209675</xdr:colOff>
      <xdr:row>59</xdr:row>
      <xdr:rowOff>1123950</xdr:rowOff>
    </xdr:to>
    <xdr:pic>
      <xdr:nvPicPr>
        <xdr:cNvPr id="1083" name="Picture 69" descr="биозащита спираль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677525" y="51301650"/>
          <a:ext cx="9144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60</xdr:row>
      <xdr:rowOff>85725</xdr:rowOff>
    </xdr:from>
    <xdr:to>
      <xdr:col>7</xdr:col>
      <xdr:colOff>1362075</xdr:colOff>
      <xdr:row>60</xdr:row>
      <xdr:rowOff>1257300</xdr:rowOff>
    </xdr:to>
    <xdr:pic>
      <xdr:nvPicPr>
        <xdr:cNvPr id="1084" name="Picture 69" descr="1Фумибат спирали 3д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0467975" y="52482750"/>
          <a:ext cx="12763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723900</xdr:colOff>
      <xdr:row>15</xdr:row>
      <xdr:rowOff>104775</xdr:rowOff>
    </xdr:from>
    <xdr:to>
      <xdr:col>11</xdr:col>
      <xdr:colOff>2476500</xdr:colOff>
      <xdr:row>15</xdr:row>
      <xdr:rowOff>866775</xdr:rowOff>
    </xdr:to>
    <xdr:pic>
      <xdr:nvPicPr>
        <xdr:cNvPr id="1085" name="Picture 65" descr="таракан 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6621125" y="6257925"/>
          <a:ext cx="17526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1295400</xdr:colOff>
      <xdr:row>46</xdr:row>
      <xdr:rowOff>104775</xdr:rowOff>
    </xdr:from>
    <xdr:to>
      <xdr:col>11</xdr:col>
      <xdr:colOff>2286000</xdr:colOff>
      <xdr:row>46</xdr:row>
      <xdr:rowOff>857250</xdr:rowOff>
    </xdr:to>
    <xdr:pic>
      <xdr:nvPicPr>
        <xdr:cNvPr id="1086" name="Picture 66" descr="комар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7192625" y="36080700"/>
          <a:ext cx="9906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19050</xdr:colOff>
      <xdr:row>15</xdr:row>
      <xdr:rowOff>152400</xdr:rowOff>
    </xdr:from>
    <xdr:to>
      <xdr:col>11</xdr:col>
      <xdr:colOff>990600</xdr:colOff>
      <xdr:row>15</xdr:row>
      <xdr:rowOff>819150</xdr:rowOff>
    </xdr:to>
    <xdr:pic>
      <xdr:nvPicPr>
        <xdr:cNvPr id="1087" name="Picture 67" descr="мур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5916275" y="6305550"/>
          <a:ext cx="9715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37</xdr:row>
      <xdr:rowOff>66675</xdr:rowOff>
    </xdr:from>
    <xdr:to>
      <xdr:col>7</xdr:col>
      <xdr:colOff>1181100</xdr:colOff>
      <xdr:row>37</xdr:row>
      <xdr:rowOff>876300</xdr:rowOff>
    </xdr:to>
    <xdr:pic>
      <xdr:nvPicPr>
        <xdr:cNvPr id="1088" name="Picture 67" descr="Krisin_DOXS 200g-NEXT-3d front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0677525" y="27546300"/>
          <a:ext cx="8858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847725</xdr:colOff>
      <xdr:row>15</xdr:row>
      <xdr:rowOff>295275</xdr:rowOff>
    </xdr:from>
    <xdr:to>
      <xdr:col>9</xdr:col>
      <xdr:colOff>1295400</xdr:colOff>
      <xdr:row>15</xdr:row>
      <xdr:rowOff>742950</xdr:rowOff>
    </xdr:to>
    <xdr:pic>
      <xdr:nvPicPr>
        <xdr:cNvPr id="1089" name="Picture 69" descr="bloha-zemlyanaya-mi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3916025" y="644842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295275</xdr:colOff>
      <xdr:row>15</xdr:row>
      <xdr:rowOff>219075</xdr:rowOff>
    </xdr:from>
    <xdr:to>
      <xdr:col>10</xdr:col>
      <xdr:colOff>1009650</xdr:colOff>
      <xdr:row>15</xdr:row>
      <xdr:rowOff>752475</xdr:rowOff>
    </xdr:to>
    <xdr:pic>
      <xdr:nvPicPr>
        <xdr:cNvPr id="1090" name="Picture 70" descr="Безимени-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4849475" y="6372225"/>
          <a:ext cx="7143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21</xdr:row>
      <xdr:rowOff>123825</xdr:rowOff>
    </xdr:from>
    <xdr:to>
      <xdr:col>7</xdr:col>
      <xdr:colOff>895350</xdr:colOff>
      <xdr:row>21</xdr:row>
      <xdr:rowOff>1038225</xdr:rowOff>
    </xdr:to>
    <xdr:pic>
      <xdr:nvPicPr>
        <xdr:cNvPr id="1091" name="Picture 71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763250" y="12658725"/>
          <a:ext cx="5143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16</xdr:row>
      <xdr:rowOff>66675</xdr:rowOff>
    </xdr:from>
    <xdr:to>
      <xdr:col>7</xdr:col>
      <xdr:colOff>1304925</xdr:colOff>
      <xdr:row>16</xdr:row>
      <xdr:rowOff>1114425</xdr:rowOff>
    </xdr:to>
    <xdr:pic>
      <xdr:nvPicPr>
        <xdr:cNvPr id="1092" name="Picture 73" descr="PicsArt_04-05-01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0639425" y="71628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95250</xdr:colOff>
      <xdr:row>6</xdr:row>
      <xdr:rowOff>76200</xdr:rowOff>
    </xdr:from>
    <xdr:to>
      <xdr:col>18</xdr:col>
      <xdr:colOff>400050</xdr:colOff>
      <xdr:row>12</xdr:row>
      <xdr:rowOff>295275</xdr:rowOff>
    </xdr:to>
    <xdr:pic>
      <xdr:nvPicPr>
        <xdr:cNvPr id="1093" name="Picture 57" descr="p1_50310234747987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8669000" y="2095500"/>
          <a:ext cx="213360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22</xdr:row>
      <xdr:rowOff>104775</xdr:rowOff>
    </xdr:from>
    <xdr:to>
      <xdr:col>7</xdr:col>
      <xdr:colOff>1228725</xdr:colOff>
      <xdr:row>22</xdr:row>
      <xdr:rowOff>1009650</xdr:rowOff>
    </xdr:to>
    <xdr:pic>
      <xdr:nvPicPr>
        <xdr:cNvPr id="1094" name="Picture 74" descr="7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0534650" y="13820775"/>
          <a:ext cx="10763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276225</xdr:colOff>
      <xdr:row>46</xdr:row>
      <xdr:rowOff>66675</xdr:rowOff>
    </xdr:from>
    <xdr:to>
      <xdr:col>11</xdr:col>
      <xdr:colOff>1085850</xdr:colOff>
      <xdr:row>46</xdr:row>
      <xdr:rowOff>733425</xdr:rowOff>
    </xdr:to>
    <xdr:pic>
      <xdr:nvPicPr>
        <xdr:cNvPr id="1095" name="Picture 75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6173450" y="36042600"/>
          <a:ext cx="8096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49</xdr:row>
      <xdr:rowOff>123825</xdr:rowOff>
    </xdr:from>
    <xdr:to>
      <xdr:col>7</xdr:col>
      <xdr:colOff>1228725</xdr:colOff>
      <xdr:row>49</xdr:row>
      <xdr:rowOff>1123950</xdr:rowOff>
    </xdr:to>
    <xdr:pic>
      <xdr:nvPicPr>
        <xdr:cNvPr id="1096" name="Picture 73" descr="PicsArt_04-28-09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0610850" y="39595425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14</xdr:col>
      <xdr:colOff>800100</xdr:colOff>
      <xdr:row>6</xdr:row>
      <xdr:rowOff>57150</xdr:rowOff>
    </xdr:to>
    <xdr:pic>
      <xdr:nvPicPr>
        <xdr:cNvPr id="2049" name="Рисунок 32" descr="ЗАО ПО «ОБОРОНХИМ»; ООО «ОБОРОНА»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8100"/>
          <a:ext cx="11363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10</xdr:row>
      <xdr:rowOff>66675</xdr:rowOff>
    </xdr:from>
    <xdr:to>
      <xdr:col>2</xdr:col>
      <xdr:colOff>542925</xdr:colOff>
      <xdr:row>10</xdr:row>
      <xdr:rowOff>219075</xdr:rowOff>
    </xdr:to>
    <xdr:pic>
      <xdr:nvPicPr>
        <xdr:cNvPr id="2050" name="Picture 69" descr="дохс 20лет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71850" y="2590800"/>
          <a:ext cx="4000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11</xdr:row>
      <xdr:rowOff>76200</xdr:rowOff>
    </xdr:from>
    <xdr:to>
      <xdr:col>2</xdr:col>
      <xdr:colOff>514350</xdr:colOff>
      <xdr:row>11</xdr:row>
      <xdr:rowOff>238125</xdr:rowOff>
    </xdr:to>
    <xdr:pic>
      <xdr:nvPicPr>
        <xdr:cNvPr id="2051" name="Picture 71" descr="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81375" y="2914650"/>
          <a:ext cx="3619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12</xdr:row>
      <xdr:rowOff>57150</xdr:rowOff>
    </xdr:from>
    <xdr:to>
      <xdr:col>2</xdr:col>
      <xdr:colOff>504825</xdr:colOff>
      <xdr:row>12</xdr:row>
      <xdr:rowOff>238125</xdr:rowOff>
    </xdr:to>
    <xdr:pic>
      <xdr:nvPicPr>
        <xdr:cNvPr id="2052" name="Picture 72" descr="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71850" y="3209925"/>
          <a:ext cx="3619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13</xdr:row>
      <xdr:rowOff>28575</xdr:rowOff>
    </xdr:from>
    <xdr:to>
      <xdr:col>2</xdr:col>
      <xdr:colOff>504825</xdr:colOff>
      <xdr:row>14</xdr:row>
      <xdr:rowOff>0</xdr:rowOff>
    </xdr:to>
    <xdr:pic>
      <xdr:nvPicPr>
        <xdr:cNvPr id="2053" name="Picture 75" descr="DOXS -6конт_3д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90900" y="3495675"/>
          <a:ext cx="3429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14</xdr:row>
      <xdr:rowOff>28575</xdr:rowOff>
    </xdr:from>
    <xdr:to>
      <xdr:col>2</xdr:col>
      <xdr:colOff>400050</xdr:colOff>
      <xdr:row>14</xdr:row>
      <xdr:rowOff>285750</xdr:rowOff>
    </xdr:to>
    <xdr:pic>
      <xdr:nvPicPr>
        <xdr:cNvPr id="2054" name="Picture 74" descr="дохлокс 3 D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467100" y="3857625"/>
          <a:ext cx="1619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16</xdr:row>
      <xdr:rowOff>57150</xdr:rowOff>
    </xdr:from>
    <xdr:to>
      <xdr:col>2</xdr:col>
      <xdr:colOff>542925</xdr:colOff>
      <xdr:row>16</xdr:row>
      <xdr:rowOff>247650</xdr:rowOff>
    </xdr:to>
    <xdr:pic>
      <xdr:nvPicPr>
        <xdr:cNvPr id="2056" name="Picture 13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90900" y="4514850"/>
          <a:ext cx="3810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18</xdr:row>
      <xdr:rowOff>47625</xdr:rowOff>
    </xdr:from>
    <xdr:to>
      <xdr:col>2</xdr:col>
      <xdr:colOff>542925</xdr:colOff>
      <xdr:row>18</xdr:row>
      <xdr:rowOff>266700</xdr:rowOff>
    </xdr:to>
    <xdr:pic>
      <xdr:nvPicPr>
        <xdr:cNvPr id="2057" name="Picture 3" descr="Tar_3D_10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90900" y="5133975"/>
          <a:ext cx="3810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17</xdr:row>
      <xdr:rowOff>19050</xdr:rowOff>
    </xdr:from>
    <xdr:to>
      <xdr:col>2</xdr:col>
      <xdr:colOff>523875</xdr:colOff>
      <xdr:row>17</xdr:row>
      <xdr:rowOff>295275</xdr:rowOff>
    </xdr:to>
    <xdr:pic>
      <xdr:nvPicPr>
        <xdr:cNvPr id="2058" name="Picture 8" descr="Tar_LOV_3D_10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390900" y="4791075"/>
          <a:ext cx="3619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19</xdr:row>
      <xdr:rowOff>28575</xdr:rowOff>
    </xdr:from>
    <xdr:to>
      <xdr:col>2</xdr:col>
      <xdr:colOff>514350</xdr:colOff>
      <xdr:row>19</xdr:row>
      <xdr:rowOff>285750</xdr:rowOff>
    </xdr:to>
    <xdr:pic>
      <xdr:nvPicPr>
        <xdr:cNvPr id="2059" name="Picture 57" descr="Фумибат 6 шт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81375" y="542925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20</xdr:row>
      <xdr:rowOff>57150</xdr:rowOff>
    </xdr:from>
    <xdr:to>
      <xdr:col>2</xdr:col>
      <xdr:colOff>523875</xdr:colOff>
      <xdr:row>20</xdr:row>
      <xdr:rowOff>276225</xdr:rowOff>
    </xdr:to>
    <xdr:pic>
      <xdr:nvPicPr>
        <xdr:cNvPr id="2060" name="Picture 32" descr="ФУМИБАТ Универсальный гель от насекомых коп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371850" y="5772150"/>
          <a:ext cx="3810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21</xdr:row>
      <xdr:rowOff>47625</xdr:rowOff>
    </xdr:from>
    <xdr:to>
      <xdr:col>2</xdr:col>
      <xdr:colOff>552450</xdr:colOff>
      <xdr:row>21</xdr:row>
      <xdr:rowOff>257175</xdr:rowOff>
    </xdr:to>
    <xdr:pic>
      <xdr:nvPicPr>
        <xdr:cNvPr id="2061" name="Picture 16" descr="УКЛЕЕВОЙ ДОМИКФ - 2018 3d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371850" y="6076950"/>
          <a:ext cx="4095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22</xdr:row>
      <xdr:rowOff>47625</xdr:rowOff>
    </xdr:from>
    <xdr:to>
      <xdr:col>2</xdr:col>
      <xdr:colOff>533400</xdr:colOff>
      <xdr:row>22</xdr:row>
      <xdr:rowOff>304800</xdr:rowOff>
    </xdr:to>
    <xdr:pic>
      <xdr:nvPicPr>
        <xdr:cNvPr id="2062" name="Picture 69" descr="Капкан-3d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400425" y="6391275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23</xdr:row>
      <xdr:rowOff>47625</xdr:rowOff>
    </xdr:from>
    <xdr:to>
      <xdr:col>2</xdr:col>
      <xdr:colOff>542925</xdr:colOff>
      <xdr:row>23</xdr:row>
      <xdr:rowOff>304800</xdr:rowOff>
    </xdr:to>
    <xdr:pic>
      <xdr:nvPicPr>
        <xdr:cNvPr id="2063" name="Picture 66" descr="copy коп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400425" y="6705600"/>
          <a:ext cx="37147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25</xdr:row>
      <xdr:rowOff>38100</xdr:rowOff>
    </xdr:from>
    <xdr:to>
      <xdr:col>2</xdr:col>
      <xdr:colOff>495300</xdr:colOff>
      <xdr:row>26</xdr:row>
      <xdr:rowOff>0</xdr:rowOff>
    </xdr:to>
    <xdr:pic>
      <xdr:nvPicPr>
        <xdr:cNvPr id="2064" name="Picture 54" descr="2860374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400425" y="7191375"/>
          <a:ext cx="3238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26</xdr:row>
      <xdr:rowOff>57150</xdr:rowOff>
    </xdr:from>
    <xdr:to>
      <xdr:col>2</xdr:col>
      <xdr:colOff>533400</xdr:colOff>
      <xdr:row>26</xdr:row>
      <xdr:rowOff>266700</xdr:rowOff>
    </xdr:to>
    <xdr:pic>
      <xdr:nvPicPr>
        <xdr:cNvPr id="2065" name="Picture 8" descr="Granules from rodents 100g3d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419475" y="7524750"/>
          <a:ext cx="3429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27</xdr:row>
      <xdr:rowOff>38100</xdr:rowOff>
    </xdr:from>
    <xdr:to>
      <xdr:col>2</xdr:col>
      <xdr:colOff>523875</xdr:colOff>
      <xdr:row>27</xdr:row>
      <xdr:rowOff>285750</xdr:rowOff>
    </xdr:to>
    <xdr:pic>
      <xdr:nvPicPr>
        <xdr:cNvPr id="2066" name="Picture 70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409950" y="7820025"/>
          <a:ext cx="3429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28</xdr:row>
      <xdr:rowOff>19050</xdr:rowOff>
    </xdr:from>
    <xdr:to>
      <xdr:col>2</xdr:col>
      <xdr:colOff>590550</xdr:colOff>
      <xdr:row>28</xdr:row>
      <xdr:rowOff>295275</xdr:rowOff>
    </xdr:to>
    <xdr:pic>
      <xdr:nvPicPr>
        <xdr:cNvPr id="2067" name="Picture 71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81375" y="8115300"/>
          <a:ext cx="4381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30</xdr:row>
      <xdr:rowOff>9525</xdr:rowOff>
    </xdr:from>
    <xdr:to>
      <xdr:col>2</xdr:col>
      <xdr:colOff>581025</xdr:colOff>
      <xdr:row>30</xdr:row>
      <xdr:rowOff>304800</xdr:rowOff>
    </xdr:to>
    <xdr:pic>
      <xdr:nvPicPr>
        <xdr:cNvPr id="2068" name="Picture 58" descr="АЛЛИГАТОР 200-3д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438525" y="8734425"/>
          <a:ext cx="3714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31</xdr:row>
      <xdr:rowOff>19050</xdr:rowOff>
    </xdr:from>
    <xdr:to>
      <xdr:col>2</xdr:col>
      <xdr:colOff>514350</xdr:colOff>
      <xdr:row>31</xdr:row>
      <xdr:rowOff>285750</xdr:rowOff>
    </xdr:to>
    <xdr:pic>
      <xdr:nvPicPr>
        <xdr:cNvPr id="2069" name="Picture 56" descr="Коробка шприц-паста3д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457575" y="9058275"/>
          <a:ext cx="2857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32</xdr:row>
      <xdr:rowOff>28575</xdr:rowOff>
    </xdr:from>
    <xdr:to>
      <xdr:col>2</xdr:col>
      <xdr:colOff>571500</xdr:colOff>
      <xdr:row>32</xdr:row>
      <xdr:rowOff>285750</xdr:rowOff>
    </xdr:to>
    <xdr:pic>
      <xdr:nvPicPr>
        <xdr:cNvPr id="2070" name="Picture 64" descr="RAT_GLUE копия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400425" y="9382125"/>
          <a:ext cx="4000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33</xdr:row>
      <xdr:rowOff>38100</xdr:rowOff>
    </xdr:from>
    <xdr:to>
      <xdr:col>2</xdr:col>
      <xdr:colOff>552450</xdr:colOff>
      <xdr:row>33</xdr:row>
      <xdr:rowOff>276225</xdr:rowOff>
    </xdr:to>
    <xdr:pic>
      <xdr:nvPicPr>
        <xdr:cNvPr id="2071" name="Picture 10" descr="WAX BRIQUETTES 100g3d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448050" y="9705975"/>
          <a:ext cx="3333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34</xdr:row>
      <xdr:rowOff>28575</xdr:rowOff>
    </xdr:from>
    <xdr:to>
      <xdr:col>2</xdr:col>
      <xdr:colOff>561975</xdr:colOff>
      <xdr:row>34</xdr:row>
      <xdr:rowOff>276225</xdr:rowOff>
    </xdr:to>
    <xdr:pic>
      <xdr:nvPicPr>
        <xdr:cNvPr id="2072" name="Picture 69" descr="Krisinaya smert 100g-3d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457575" y="10010775"/>
          <a:ext cx="3333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35</xdr:row>
      <xdr:rowOff>19050</xdr:rowOff>
    </xdr:from>
    <xdr:to>
      <xdr:col>2</xdr:col>
      <xdr:colOff>561975</xdr:colOff>
      <xdr:row>35</xdr:row>
      <xdr:rowOff>285750</xdr:rowOff>
    </xdr:to>
    <xdr:pic>
      <xdr:nvPicPr>
        <xdr:cNvPr id="2073" name="Picture 70" descr="Krisinaya smert 100g-3d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438525" y="10315575"/>
          <a:ext cx="3524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36</xdr:row>
      <xdr:rowOff>57150</xdr:rowOff>
    </xdr:from>
    <xdr:to>
      <xdr:col>2</xdr:col>
      <xdr:colOff>533400</xdr:colOff>
      <xdr:row>36</xdr:row>
      <xdr:rowOff>295275</xdr:rowOff>
    </xdr:to>
    <xdr:pic>
      <xdr:nvPicPr>
        <xdr:cNvPr id="2074" name="Picture 53" descr="15_b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429000" y="10668000"/>
          <a:ext cx="3333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38</xdr:row>
      <xdr:rowOff>38100</xdr:rowOff>
    </xdr:from>
    <xdr:to>
      <xdr:col>2</xdr:col>
      <xdr:colOff>466725</xdr:colOff>
      <xdr:row>39</xdr:row>
      <xdr:rowOff>0</xdr:rowOff>
    </xdr:to>
    <xdr:pic>
      <xdr:nvPicPr>
        <xdr:cNvPr id="2075" name="Picture 80" descr="ФУМИБАТ мухоловка Россия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505200" y="11153775"/>
          <a:ext cx="1905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39</xdr:row>
      <xdr:rowOff>19050</xdr:rowOff>
    </xdr:from>
    <xdr:to>
      <xdr:col>2</xdr:col>
      <xdr:colOff>447675</xdr:colOff>
      <xdr:row>39</xdr:row>
      <xdr:rowOff>295275</xdr:rowOff>
    </xdr:to>
    <xdr:pic>
      <xdr:nvPicPr>
        <xdr:cNvPr id="2076" name="Picture 68" descr="Tigard_FLY_2018 _3d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505200" y="11449050"/>
          <a:ext cx="1714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41</xdr:row>
      <xdr:rowOff>38100</xdr:rowOff>
    </xdr:from>
    <xdr:to>
      <xdr:col>2</xdr:col>
      <xdr:colOff>619125</xdr:colOff>
      <xdr:row>41</xdr:row>
      <xdr:rowOff>371475</xdr:rowOff>
    </xdr:to>
    <xdr:pic>
      <xdr:nvPicPr>
        <xdr:cNvPr id="2077" name="Picture 49" descr="от комаров-3d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95650" y="12096750"/>
          <a:ext cx="5524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42</xdr:row>
      <xdr:rowOff>57150</xdr:rowOff>
    </xdr:from>
    <xdr:to>
      <xdr:col>2</xdr:col>
      <xdr:colOff>628650</xdr:colOff>
      <xdr:row>42</xdr:row>
      <xdr:rowOff>371475</xdr:rowOff>
    </xdr:to>
    <xdr:pic>
      <xdr:nvPicPr>
        <xdr:cNvPr id="2078" name="Picture 50" descr="ОБОРОНХИМ- ПЛАСТИНЫ БЕЗ ЗАПАХА-3d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286125" y="12553950"/>
          <a:ext cx="5715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43</xdr:row>
      <xdr:rowOff>57150</xdr:rowOff>
    </xdr:from>
    <xdr:to>
      <xdr:col>2</xdr:col>
      <xdr:colOff>619125</xdr:colOff>
      <xdr:row>43</xdr:row>
      <xdr:rowOff>352425</xdr:rowOff>
    </xdr:to>
    <xdr:pic>
      <xdr:nvPicPr>
        <xdr:cNvPr id="2079" name="Picture 51" descr="Универсальные-3d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267075" y="13001625"/>
          <a:ext cx="5810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44</xdr:row>
      <xdr:rowOff>57150</xdr:rowOff>
    </xdr:from>
    <xdr:to>
      <xdr:col>2</xdr:col>
      <xdr:colOff>628650</xdr:colOff>
      <xdr:row>44</xdr:row>
      <xdr:rowOff>361950</xdr:rowOff>
    </xdr:to>
    <xdr:pic>
      <xdr:nvPicPr>
        <xdr:cNvPr id="2080" name="Picture 77" descr="ОБОРОНХИМ- ПЛАСТИНЫ-3d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276600" y="13392150"/>
          <a:ext cx="5810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45</xdr:row>
      <xdr:rowOff>9525</xdr:rowOff>
    </xdr:from>
    <xdr:to>
      <xdr:col>2</xdr:col>
      <xdr:colOff>504825</xdr:colOff>
      <xdr:row>46</xdr:row>
      <xdr:rowOff>0</xdr:rowOff>
    </xdr:to>
    <xdr:pic>
      <xdr:nvPicPr>
        <xdr:cNvPr id="2081" name="Picture 63" descr="BIOZACHITA_3D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457575" y="13773150"/>
          <a:ext cx="2762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46</xdr:row>
      <xdr:rowOff>57150</xdr:rowOff>
    </xdr:from>
    <xdr:to>
      <xdr:col>2</xdr:col>
      <xdr:colOff>476250</xdr:colOff>
      <xdr:row>46</xdr:row>
      <xdr:rowOff>409575</xdr:rowOff>
    </xdr:to>
    <xdr:pic>
      <xdr:nvPicPr>
        <xdr:cNvPr id="2082" name="Picture 72" descr="Жидкость от  Комаров 3д_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467100" y="14297025"/>
          <a:ext cx="2381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47</xdr:row>
      <xdr:rowOff>19050</xdr:rowOff>
    </xdr:from>
    <xdr:to>
      <xdr:col>2</xdr:col>
      <xdr:colOff>485775</xdr:colOff>
      <xdr:row>47</xdr:row>
      <xdr:rowOff>400050</xdr:rowOff>
    </xdr:to>
    <xdr:pic>
      <xdr:nvPicPr>
        <xdr:cNvPr id="2083" name="Picture 70" descr="Жидкость 2Х 3д_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467100" y="14687550"/>
          <a:ext cx="2476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48</xdr:row>
      <xdr:rowOff>38100</xdr:rowOff>
    </xdr:from>
    <xdr:to>
      <xdr:col>2</xdr:col>
      <xdr:colOff>504825</xdr:colOff>
      <xdr:row>48</xdr:row>
      <xdr:rowOff>409575</xdr:rowOff>
    </xdr:to>
    <xdr:pic>
      <xdr:nvPicPr>
        <xdr:cNvPr id="2084" name="Picture 69" descr="Жидкость Универсал 3д_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476625" y="15135225"/>
          <a:ext cx="2571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51</xdr:row>
      <xdr:rowOff>19050</xdr:rowOff>
    </xdr:from>
    <xdr:to>
      <xdr:col>2</xdr:col>
      <xdr:colOff>561975</xdr:colOff>
      <xdr:row>52</xdr:row>
      <xdr:rowOff>0</xdr:rowOff>
    </xdr:to>
    <xdr:pic>
      <xdr:nvPicPr>
        <xdr:cNvPr id="2085" name="Picture 38" descr="1Фумибат спирали 3д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343275" y="16449675"/>
          <a:ext cx="4476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50</xdr:row>
      <xdr:rowOff>47625</xdr:rowOff>
    </xdr:from>
    <xdr:to>
      <xdr:col>2</xdr:col>
      <xdr:colOff>523875</xdr:colOff>
      <xdr:row>50</xdr:row>
      <xdr:rowOff>381000</xdr:rowOff>
    </xdr:to>
    <xdr:pic>
      <xdr:nvPicPr>
        <xdr:cNvPr id="2086" name="Picture 69" descr="биозащита спираль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438525" y="16049625"/>
          <a:ext cx="3143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49</xdr:row>
      <xdr:rowOff>85725</xdr:rowOff>
    </xdr:from>
    <xdr:to>
      <xdr:col>2</xdr:col>
      <xdr:colOff>571500</xdr:colOff>
      <xdr:row>49</xdr:row>
      <xdr:rowOff>381000</xdr:rowOff>
    </xdr:to>
    <xdr:pic>
      <xdr:nvPicPr>
        <xdr:cNvPr id="2087" name="Picture 68" descr="фумик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371850" y="15611475"/>
          <a:ext cx="4286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29</xdr:row>
      <xdr:rowOff>28575</xdr:rowOff>
    </xdr:from>
    <xdr:to>
      <xdr:col>2</xdr:col>
      <xdr:colOff>571500</xdr:colOff>
      <xdr:row>29</xdr:row>
      <xdr:rowOff>295275</xdr:rowOff>
    </xdr:to>
    <xdr:pic>
      <xdr:nvPicPr>
        <xdr:cNvPr id="2088" name="Picture 42" descr="Krisin_DOXS 200g-NEXT-3d front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409950" y="8439150"/>
          <a:ext cx="3905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15</xdr:row>
      <xdr:rowOff>47625</xdr:rowOff>
    </xdr:from>
    <xdr:to>
      <xdr:col>2</xdr:col>
      <xdr:colOff>466725</xdr:colOff>
      <xdr:row>15</xdr:row>
      <xdr:rowOff>295275</xdr:rowOff>
    </xdr:to>
    <xdr:pic>
      <xdr:nvPicPr>
        <xdr:cNvPr id="2089" name="Picture 43" descr="Безимени-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409950" y="4191000"/>
          <a:ext cx="2857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9</xdr:row>
      <xdr:rowOff>19050</xdr:rowOff>
    </xdr:from>
    <xdr:to>
      <xdr:col>2</xdr:col>
      <xdr:colOff>466725</xdr:colOff>
      <xdr:row>9</xdr:row>
      <xdr:rowOff>285750</xdr:rowOff>
    </xdr:to>
    <xdr:pic>
      <xdr:nvPicPr>
        <xdr:cNvPr id="2090" name="Picture 73" descr="PicsArt_04-05-0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400425" y="2228850"/>
          <a:ext cx="2952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40</xdr:row>
      <xdr:rowOff>19050</xdr:rowOff>
    </xdr:from>
    <xdr:to>
      <xdr:col>2</xdr:col>
      <xdr:colOff>476250</xdr:colOff>
      <xdr:row>40</xdr:row>
      <xdr:rowOff>304800</xdr:rowOff>
    </xdr:to>
    <xdr:pic>
      <xdr:nvPicPr>
        <xdr:cNvPr id="2091" name="Picture 73" descr="PicsArt_04-28-0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419475" y="11763375"/>
          <a:ext cx="2857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64"/>
  <sheetViews>
    <sheetView showGridLines="0" tabSelected="1" view="pageBreakPreview" topLeftCell="A2" zoomScale="45" zoomScaleNormal="40" zoomScaleSheetLayoutView="40" zoomScalePageLayoutView="50" workbookViewId="0">
      <selection activeCell="J56" sqref="J56"/>
    </sheetView>
  </sheetViews>
  <sheetFormatPr defaultRowHeight="30"/>
  <cols>
    <col min="1" max="1" width="9.28515625" style="1" customWidth="1"/>
    <col min="2" max="2" width="23" style="1" customWidth="1"/>
    <col min="3" max="3" width="33.5703125" style="1" customWidth="1"/>
    <col min="4" max="4" width="17.85546875" style="1" customWidth="1"/>
    <col min="5" max="5" width="43.28515625" style="4" customWidth="1"/>
    <col min="6" max="6" width="15" style="1" customWidth="1"/>
    <col min="7" max="7" width="13.7109375" style="1" customWidth="1"/>
    <col min="8" max="8" width="22.5703125" style="1" customWidth="1"/>
    <col min="9" max="9" width="17.7109375" style="1" customWidth="1"/>
    <col min="10" max="10" width="22.28515625" style="1" customWidth="1"/>
    <col min="11" max="11" width="20.140625" style="3" customWidth="1"/>
    <col min="12" max="12" width="38" style="58" customWidth="1"/>
    <col min="13" max="14" width="0.140625" style="1" hidden="1" customWidth="1"/>
    <col min="15" max="15" width="2.140625" style="39" customWidth="1"/>
    <col min="16" max="18" width="9.140625" style="1"/>
    <col min="19" max="19" width="7.5703125" style="36" customWidth="1"/>
    <col min="20" max="20" width="2.42578125" style="34" hidden="1" customWidth="1"/>
    <col min="21" max="21" width="1.7109375" style="37" customWidth="1"/>
    <col min="22" max="28" width="9.140625" style="1"/>
    <col min="29" max="29" width="15.140625" style="1" customWidth="1"/>
    <col min="30" max="16384" width="9.140625" style="1"/>
  </cols>
  <sheetData>
    <row r="1" spans="1:29" ht="30.75" hidden="1" thickBot="1">
      <c r="A1" s="62"/>
      <c r="B1" s="63"/>
      <c r="C1" s="63"/>
      <c r="D1" s="63"/>
      <c r="E1" s="64"/>
      <c r="F1" s="63"/>
      <c r="G1" s="63"/>
      <c r="H1" s="63"/>
      <c r="I1" s="63"/>
      <c r="J1" s="63"/>
      <c r="K1" s="65"/>
      <c r="L1" s="235"/>
      <c r="M1" s="63"/>
      <c r="N1" s="63"/>
      <c r="O1" s="227"/>
      <c r="P1" s="63"/>
      <c r="Q1" s="63"/>
      <c r="R1" s="63"/>
      <c r="S1" s="66"/>
    </row>
    <row r="2" spans="1:29" ht="128.25" customHeight="1" thickTop="1" thickBot="1">
      <c r="A2" s="371"/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245"/>
      <c r="M2" s="38"/>
      <c r="N2" s="38"/>
      <c r="O2" s="228"/>
      <c r="P2" s="373" t="s">
        <v>186</v>
      </c>
      <c r="Q2" s="374"/>
      <c r="R2" s="374"/>
      <c r="S2" s="375"/>
      <c r="V2" s="357" t="s">
        <v>44</v>
      </c>
      <c r="W2" s="357"/>
      <c r="X2" s="357"/>
      <c r="Y2" s="357"/>
      <c r="Z2" s="369">
        <f>1*L63</f>
        <v>0</v>
      </c>
      <c r="AA2" s="370"/>
      <c r="AB2" s="370"/>
      <c r="AC2" s="370"/>
    </row>
    <row r="3" spans="1:29" ht="12" customHeight="1" thickBot="1">
      <c r="A3" s="367"/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246"/>
      <c r="M3" s="37"/>
      <c r="N3" s="37"/>
      <c r="O3" s="229"/>
      <c r="P3" s="325"/>
      <c r="Q3" s="326"/>
      <c r="R3" s="326"/>
      <c r="S3" s="327"/>
      <c r="U3" s="53"/>
      <c r="V3" s="357" t="s">
        <v>45</v>
      </c>
      <c r="W3" s="357"/>
      <c r="X3" s="357"/>
      <c r="Y3" s="357"/>
      <c r="Z3" s="355">
        <f>1*'Обьем Вес '!O58</f>
        <v>0</v>
      </c>
      <c r="AA3" s="355"/>
      <c r="AB3" s="355"/>
      <c r="AC3" s="355"/>
    </row>
    <row r="4" spans="1:29" ht="18.75" customHeight="1" thickBot="1">
      <c r="A4" s="367"/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246"/>
      <c r="M4" s="37"/>
      <c r="N4" s="37"/>
      <c r="O4" s="230"/>
      <c r="P4" s="328"/>
      <c r="Q4" s="329"/>
      <c r="R4" s="329"/>
      <c r="S4" s="330"/>
      <c r="U4" s="53"/>
      <c r="V4" s="357"/>
      <c r="W4" s="357"/>
      <c r="X4" s="357"/>
      <c r="Y4" s="357"/>
      <c r="Z4" s="355"/>
      <c r="AA4" s="355"/>
      <c r="AB4" s="355"/>
      <c r="AC4" s="355"/>
    </row>
    <row r="5" spans="1:29" ht="12" hidden="1" customHeight="1">
      <c r="A5" s="367"/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246"/>
      <c r="M5" s="37"/>
      <c r="N5" s="37"/>
      <c r="O5" s="231"/>
      <c r="P5" s="238"/>
      <c r="Q5" s="84"/>
      <c r="R5" s="84"/>
      <c r="S5" s="239"/>
      <c r="U5" s="53"/>
      <c r="V5" s="357"/>
      <c r="W5" s="357"/>
      <c r="X5" s="357"/>
      <c r="Y5" s="357"/>
      <c r="Z5" s="355"/>
      <c r="AA5" s="355"/>
      <c r="AB5" s="355"/>
      <c r="AC5" s="355"/>
    </row>
    <row r="6" spans="1:29" ht="6" hidden="1" customHeight="1">
      <c r="A6" s="367"/>
      <c r="B6" s="368"/>
      <c r="C6" s="368"/>
      <c r="D6" s="368"/>
      <c r="E6" s="368"/>
      <c r="F6" s="368"/>
      <c r="G6" s="368"/>
      <c r="H6" s="368"/>
      <c r="I6" s="368"/>
      <c r="J6" s="368"/>
      <c r="K6" s="368"/>
      <c r="L6" s="246"/>
      <c r="M6" s="37"/>
      <c r="N6" s="37"/>
      <c r="O6" s="231"/>
      <c r="P6" s="238"/>
      <c r="Q6" s="84"/>
      <c r="R6" s="84"/>
      <c r="S6" s="239"/>
      <c r="U6" s="53"/>
      <c r="V6" s="357"/>
      <c r="W6" s="357"/>
      <c r="X6" s="357"/>
      <c r="Y6" s="357"/>
      <c r="Z6" s="355"/>
      <c r="AA6" s="355"/>
      <c r="AB6" s="355"/>
      <c r="AC6" s="355"/>
    </row>
    <row r="7" spans="1:29" ht="12" customHeight="1" thickBot="1">
      <c r="A7" s="247"/>
      <c r="B7" s="248"/>
      <c r="C7" s="248"/>
      <c r="D7" s="248"/>
      <c r="E7" s="248"/>
      <c r="F7" s="248"/>
      <c r="G7" s="248"/>
      <c r="H7" s="248"/>
      <c r="I7" s="248"/>
      <c r="J7" s="248"/>
      <c r="K7" s="249"/>
      <c r="L7" s="246"/>
      <c r="M7" s="37"/>
      <c r="N7" s="37"/>
      <c r="O7" s="232"/>
      <c r="P7" s="364"/>
      <c r="Q7" s="365"/>
      <c r="R7" s="365"/>
      <c r="S7" s="366"/>
      <c r="U7" s="53"/>
      <c r="V7" s="357"/>
      <c r="W7" s="357"/>
      <c r="X7" s="357"/>
      <c r="Y7" s="357"/>
      <c r="Z7" s="355"/>
      <c r="AA7" s="355"/>
      <c r="AB7" s="355"/>
      <c r="AC7" s="355"/>
    </row>
    <row r="8" spans="1:29" ht="12" customHeight="1" thickBot="1">
      <c r="A8" s="321" t="s">
        <v>23</v>
      </c>
      <c r="B8" s="322"/>
      <c r="C8" s="322"/>
      <c r="D8" s="322"/>
      <c r="E8" s="322"/>
      <c r="F8" s="322"/>
      <c r="G8" s="322"/>
      <c r="H8" s="322"/>
      <c r="I8" s="322"/>
      <c r="J8" s="322"/>
      <c r="K8" s="322"/>
      <c r="L8" s="323"/>
      <c r="M8" s="37"/>
      <c r="N8" s="37"/>
      <c r="O8" s="233"/>
      <c r="P8" s="364"/>
      <c r="Q8" s="365"/>
      <c r="R8" s="365"/>
      <c r="S8" s="366"/>
      <c r="U8" s="53"/>
      <c r="V8" s="357"/>
      <c r="W8" s="357"/>
      <c r="X8" s="357"/>
      <c r="Y8" s="357"/>
      <c r="Z8" s="355"/>
      <c r="AA8" s="355"/>
      <c r="AB8" s="355"/>
      <c r="AC8" s="355"/>
    </row>
    <row r="9" spans="1:29" ht="12" customHeight="1" thickBot="1">
      <c r="A9" s="324"/>
      <c r="B9" s="322"/>
      <c r="C9" s="322"/>
      <c r="D9" s="322"/>
      <c r="E9" s="322"/>
      <c r="F9" s="322"/>
      <c r="G9" s="322"/>
      <c r="H9" s="322"/>
      <c r="I9" s="322"/>
      <c r="J9" s="322"/>
      <c r="K9" s="322"/>
      <c r="L9" s="323"/>
      <c r="M9" s="37"/>
      <c r="N9" s="37"/>
      <c r="O9" s="233"/>
      <c r="P9" s="364"/>
      <c r="Q9" s="365"/>
      <c r="R9" s="365"/>
      <c r="S9" s="366"/>
      <c r="U9" s="53"/>
      <c r="V9" s="357"/>
      <c r="W9" s="357"/>
      <c r="X9" s="357"/>
      <c r="Y9" s="357"/>
      <c r="Z9" s="355"/>
      <c r="AA9" s="355"/>
      <c r="AB9" s="355"/>
      <c r="AC9" s="355"/>
    </row>
    <row r="10" spans="1:29" ht="5.25" customHeight="1" thickBot="1">
      <c r="A10" s="324"/>
      <c r="B10" s="322"/>
      <c r="C10" s="322"/>
      <c r="D10" s="322"/>
      <c r="E10" s="322"/>
      <c r="F10" s="322"/>
      <c r="G10" s="322"/>
      <c r="H10" s="322"/>
      <c r="I10" s="322"/>
      <c r="J10" s="322"/>
      <c r="K10" s="322"/>
      <c r="L10" s="323"/>
      <c r="M10" s="37"/>
      <c r="N10" s="37"/>
      <c r="O10" s="233"/>
      <c r="P10" s="364"/>
      <c r="Q10" s="365"/>
      <c r="R10" s="365"/>
      <c r="S10" s="366"/>
      <c r="U10" s="53"/>
      <c r="V10" s="357"/>
      <c r="W10" s="357"/>
      <c r="X10" s="357"/>
      <c r="Y10" s="357"/>
      <c r="Z10" s="355"/>
      <c r="AA10" s="355"/>
      <c r="AB10" s="355"/>
      <c r="AC10" s="355"/>
    </row>
    <row r="11" spans="1:29" ht="34.5" thickBot="1">
      <c r="A11" s="324"/>
      <c r="B11" s="322"/>
      <c r="C11" s="322"/>
      <c r="D11" s="322"/>
      <c r="E11" s="322"/>
      <c r="F11" s="322"/>
      <c r="G11" s="322"/>
      <c r="H11" s="322"/>
      <c r="I11" s="322"/>
      <c r="J11" s="322"/>
      <c r="K11" s="322"/>
      <c r="L11" s="323"/>
      <c r="M11" s="37"/>
      <c r="N11" s="37"/>
      <c r="O11" s="233"/>
      <c r="P11" s="364"/>
      <c r="Q11" s="365"/>
      <c r="R11" s="365"/>
      <c r="S11" s="366"/>
      <c r="U11" s="53"/>
      <c r="V11" s="357"/>
      <c r="W11" s="357"/>
      <c r="X11" s="357"/>
      <c r="Y11" s="357"/>
      <c r="Z11" s="355"/>
      <c r="AA11" s="355"/>
      <c r="AB11" s="355"/>
      <c r="AC11" s="355"/>
    </row>
    <row r="12" spans="1:29" ht="28.5" customHeight="1" thickBot="1">
      <c r="A12" s="324"/>
      <c r="B12" s="322"/>
      <c r="C12" s="322"/>
      <c r="D12" s="322"/>
      <c r="E12" s="322"/>
      <c r="F12" s="322"/>
      <c r="G12" s="322"/>
      <c r="H12" s="322"/>
      <c r="I12" s="322"/>
      <c r="J12" s="322"/>
      <c r="K12" s="322"/>
      <c r="L12" s="323"/>
      <c r="M12" s="37"/>
      <c r="N12" s="37"/>
      <c r="O12" s="229"/>
      <c r="P12" s="240"/>
      <c r="Q12" s="60"/>
      <c r="R12" s="60"/>
      <c r="S12" s="241"/>
      <c r="U12" s="53"/>
      <c r="V12" s="357"/>
      <c r="W12" s="357"/>
      <c r="X12" s="357"/>
      <c r="Y12" s="357"/>
      <c r="Z12" s="355"/>
      <c r="AA12" s="355"/>
      <c r="AB12" s="355"/>
      <c r="AC12" s="355"/>
    </row>
    <row r="13" spans="1:29" ht="73.5" customHeight="1" thickBot="1">
      <c r="A13" s="324"/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3"/>
      <c r="M13" s="37"/>
      <c r="N13" s="37"/>
      <c r="O13" s="230"/>
      <c r="P13" s="242"/>
      <c r="Q13" s="243"/>
      <c r="R13" s="243"/>
      <c r="S13" s="244"/>
      <c r="U13" s="53"/>
      <c r="V13" s="357" t="s">
        <v>46</v>
      </c>
      <c r="W13" s="357"/>
      <c r="X13" s="357"/>
      <c r="Y13" s="357"/>
      <c r="Z13" s="355">
        <f>1*'Обьем Вес '!N58</f>
        <v>0</v>
      </c>
      <c r="AA13" s="355"/>
      <c r="AB13" s="355"/>
      <c r="AC13" s="355"/>
    </row>
    <row r="14" spans="1:29" ht="69" customHeight="1" thickTop="1" thickBot="1">
      <c r="A14" s="376" t="s">
        <v>94</v>
      </c>
      <c r="B14" s="377"/>
      <c r="C14" s="377"/>
      <c r="D14" s="377"/>
      <c r="E14" s="377"/>
      <c r="F14" s="377"/>
      <c r="G14" s="377"/>
      <c r="H14" s="378"/>
      <c r="I14" s="251" t="s">
        <v>55</v>
      </c>
      <c r="J14" s="251" t="s">
        <v>56</v>
      </c>
      <c r="K14" s="379" t="s">
        <v>58</v>
      </c>
      <c r="L14" s="252" t="s">
        <v>7</v>
      </c>
      <c r="M14" s="37"/>
      <c r="N14" s="37"/>
      <c r="O14" s="234"/>
      <c r="P14" s="358" t="s">
        <v>161</v>
      </c>
      <c r="Q14" s="359"/>
      <c r="R14" s="359"/>
      <c r="S14" s="360"/>
      <c r="V14" s="357"/>
      <c r="W14" s="357"/>
      <c r="X14" s="357"/>
      <c r="Y14" s="357"/>
      <c r="Z14" s="355"/>
      <c r="AA14" s="355"/>
      <c r="AB14" s="355"/>
      <c r="AC14" s="355"/>
    </row>
    <row r="15" spans="1:29" ht="78.75" customHeight="1" thickBot="1">
      <c r="A15" s="253" t="s">
        <v>0</v>
      </c>
      <c r="B15" s="254" t="s">
        <v>12</v>
      </c>
      <c r="C15" s="255" t="s">
        <v>4</v>
      </c>
      <c r="D15" s="255" t="s">
        <v>144</v>
      </c>
      <c r="E15" s="255" t="s">
        <v>82</v>
      </c>
      <c r="F15" s="255" t="s">
        <v>3</v>
      </c>
      <c r="G15" s="255" t="s">
        <v>146</v>
      </c>
      <c r="H15" s="255" t="s">
        <v>149</v>
      </c>
      <c r="I15" s="255" t="s">
        <v>150</v>
      </c>
      <c r="J15" s="256" t="s">
        <v>151</v>
      </c>
      <c r="K15" s="380"/>
      <c r="L15" s="257" t="s">
        <v>152</v>
      </c>
      <c r="M15" s="37"/>
      <c r="N15" s="37"/>
      <c r="O15" s="84"/>
      <c r="P15" s="361"/>
      <c r="Q15" s="362"/>
      <c r="R15" s="362"/>
      <c r="S15" s="363"/>
      <c r="V15" s="357" t="s">
        <v>47</v>
      </c>
      <c r="W15" s="357"/>
      <c r="X15" s="357"/>
      <c r="Y15" s="357"/>
      <c r="Z15" s="356">
        <f>1*'Обьем Вес '!D55</f>
        <v>0</v>
      </c>
      <c r="AA15" s="356"/>
      <c r="AB15" s="356"/>
      <c r="AC15" s="356"/>
    </row>
    <row r="16" spans="1:29" ht="74.25" customHeight="1" thickBot="1">
      <c r="A16" s="337" t="s">
        <v>181</v>
      </c>
      <c r="B16" s="338"/>
      <c r="C16" s="338"/>
      <c r="D16" s="338"/>
      <c r="E16" s="338"/>
      <c r="F16" s="338"/>
      <c r="G16" s="338"/>
      <c r="H16" s="338"/>
      <c r="I16" s="338"/>
      <c r="J16" s="338"/>
      <c r="K16" s="339"/>
      <c r="L16" s="250"/>
      <c r="M16" s="37"/>
      <c r="N16" s="37"/>
      <c r="O16" s="84"/>
      <c r="P16" s="318"/>
      <c r="Q16" s="319"/>
      <c r="R16" s="319"/>
      <c r="S16" s="320"/>
      <c r="V16" s="357"/>
      <c r="W16" s="357"/>
      <c r="X16" s="357"/>
      <c r="Y16" s="357"/>
      <c r="Z16" s="356"/>
      <c r="AA16" s="356"/>
      <c r="AB16" s="356"/>
      <c r="AC16" s="356"/>
    </row>
    <row r="17" spans="1:29" ht="93" customHeight="1" thickBot="1">
      <c r="A17" s="275">
        <v>1</v>
      </c>
      <c r="B17" s="207">
        <v>4627163700125</v>
      </c>
      <c r="C17" s="204" t="s">
        <v>178</v>
      </c>
      <c r="D17" s="32" t="s">
        <v>172</v>
      </c>
      <c r="E17" s="82" t="s">
        <v>179</v>
      </c>
      <c r="F17" s="222" t="s">
        <v>1</v>
      </c>
      <c r="G17" s="222">
        <v>50</v>
      </c>
      <c r="H17" s="29"/>
      <c r="I17" s="274">
        <v>150</v>
      </c>
      <c r="J17" s="175">
        <v>98</v>
      </c>
      <c r="K17" s="183"/>
      <c r="L17" s="189">
        <f>G17*J17*K17</f>
        <v>0</v>
      </c>
      <c r="M17" s="37"/>
      <c r="N17" s="37"/>
      <c r="O17" s="84"/>
      <c r="P17" s="282"/>
      <c r="Q17" s="283"/>
      <c r="R17" s="283"/>
      <c r="S17" s="283"/>
      <c r="V17" s="270"/>
      <c r="W17" s="271"/>
      <c r="X17" s="271"/>
      <c r="Y17" s="271"/>
      <c r="Z17" s="272"/>
      <c r="AA17" s="272"/>
      <c r="AB17" s="272"/>
      <c r="AC17" s="273"/>
    </row>
    <row r="18" spans="1:29" ht="93" customHeight="1">
      <c r="A18" s="219">
        <v>2</v>
      </c>
      <c r="B18" s="207">
        <v>4620769131508</v>
      </c>
      <c r="C18" s="204" t="s">
        <v>154</v>
      </c>
      <c r="D18" s="205" t="s">
        <v>128</v>
      </c>
      <c r="E18" s="82" t="s">
        <v>129</v>
      </c>
      <c r="F18" s="222" t="s">
        <v>1</v>
      </c>
      <c r="G18" s="222">
        <v>48</v>
      </c>
      <c r="H18" s="29"/>
      <c r="I18" s="86">
        <v>24</v>
      </c>
      <c r="J18" s="175">
        <v>25</v>
      </c>
      <c r="K18" s="183"/>
      <c r="L18" s="189">
        <f>G18*J18*K18</f>
        <v>0</v>
      </c>
      <c r="M18" s="37"/>
      <c r="N18" s="37"/>
      <c r="O18" s="84"/>
      <c r="P18" s="282"/>
      <c r="Q18" s="283"/>
      <c r="R18" s="283"/>
      <c r="S18" s="283"/>
      <c r="V18" s="346"/>
      <c r="W18" s="347"/>
      <c r="X18" s="347"/>
      <c r="Y18" s="347"/>
      <c r="Z18" s="348"/>
      <c r="AA18" s="348"/>
      <c r="AB18" s="348"/>
      <c r="AC18" s="349"/>
    </row>
    <row r="19" spans="1:29" ht="93" customHeight="1">
      <c r="A19" s="218">
        <v>3</v>
      </c>
      <c r="B19" s="208">
        <v>4620769131546</v>
      </c>
      <c r="C19" s="202" t="s">
        <v>155</v>
      </c>
      <c r="D19" s="203" t="s">
        <v>128</v>
      </c>
      <c r="E19" s="74" t="s">
        <v>130</v>
      </c>
      <c r="F19" s="224" t="s">
        <v>1</v>
      </c>
      <c r="G19" s="224">
        <v>48</v>
      </c>
      <c r="H19" s="81"/>
      <c r="I19" s="87">
        <v>24</v>
      </c>
      <c r="J19" s="176">
        <v>25</v>
      </c>
      <c r="K19" s="184"/>
      <c r="L19" s="190">
        <f>K19*J19*G19</f>
        <v>0</v>
      </c>
      <c r="M19" s="37"/>
      <c r="N19" s="37"/>
      <c r="O19" s="84"/>
      <c r="P19" s="59"/>
      <c r="Q19" s="80"/>
      <c r="R19" s="80"/>
      <c r="S19" s="80"/>
      <c r="V19" s="350"/>
      <c r="W19" s="351"/>
      <c r="X19" s="351"/>
      <c r="Y19" s="351"/>
      <c r="Z19" s="352"/>
      <c r="AA19" s="352"/>
      <c r="AB19" s="352"/>
      <c r="AC19" s="353"/>
    </row>
    <row r="20" spans="1:29" ht="69.95" customHeight="1">
      <c r="A20" s="213">
        <v>4</v>
      </c>
      <c r="B20" s="208">
        <v>4620769131072</v>
      </c>
      <c r="C20" s="202" t="s">
        <v>156</v>
      </c>
      <c r="D20" s="203" t="s">
        <v>128</v>
      </c>
      <c r="E20" s="74" t="s">
        <v>131</v>
      </c>
      <c r="F20" s="225" t="s">
        <v>1</v>
      </c>
      <c r="G20" s="225">
        <v>48</v>
      </c>
      <c r="H20" s="2"/>
      <c r="I20" s="87">
        <v>24</v>
      </c>
      <c r="J20" s="176">
        <v>25</v>
      </c>
      <c r="K20" s="185"/>
      <c r="L20" s="191">
        <f>G20*J20*K20</f>
        <v>0</v>
      </c>
      <c r="M20" s="37"/>
      <c r="N20" s="37"/>
      <c r="O20" s="84"/>
      <c r="P20" s="282"/>
      <c r="Q20" s="283"/>
      <c r="R20" s="283"/>
      <c r="S20" s="283"/>
      <c r="V20" s="354"/>
      <c r="W20" s="352"/>
      <c r="X20" s="352"/>
      <c r="Y20" s="352"/>
      <c r="Z20" s="352"/>
      <c r="AA20" s="352"/>
      <c r="AB20" s="352"/>
      <c r="AC20" s="353"/>
    </row>
    <row r="21" spans="1:29" ht="79.5" customHeight="1" thickBot="1">
      <c r="A21" s="214">
        <v>5</v>
      </c>
      <c r="B21" s="209">
        <v>4620769131539</v>
      </c>
      <c r="C21" s="206" t="s">
        <v>157</v>
      </c>
      <c r="D21" s="203" t="s">
        <v>128</v>
      </c>
      <c r="E21" s="78" t="s">
        <v>132</v>
      </c>
      <c r="F21" s="226" t="s">
        <v>66</v>
      </c>
      <c r="G21" s="226">
        <v>24</v>
      </c>
      <c r="H21" s="33"/>
      <c r="I21" s="88">
        <v>70</v>
      </c>
      <c r="J21" s="176">
        <v>60</v>
      </c>
      <c r="K21" s="186"/>
      <c r="L21" s="192">
        <f>G21*J21*K21</f>
        <v>0</v>
      </c>
      <c r="M21" s="37"/>
      <c r="N21" s="37"/>
      <c r="O21" s="84"/>
      <c r="P21" s="282"/>
      <c r="Q21" s="283"/>
      <c r="R21" s="283"/>
      <c r="S21" s="283"/>
      <c r="V21" s="340" t="s">
        <v>177</v>
      </c>
      <c r="W21" s="341"/>
      <c r="X21" s="341"/>
      <c r="Y21" s="341"/>
      <c r="Z21" s="341"/>
      <c r="AA21" s="341"/>
      <c r="AB21" s="341"/>
      <c r="AC21" s="342"/>
    </row>
    <row r="22" spans="1:29" ht="93" customHeight="1" thickBot="1">
      <c r="A22" s="215">
        <v>6</v>
      </c>
      <c r="B22" s="209">
        <v>4620769131201</v>
      </c>
      <c r="C22" s="206" t="s">
        <v>158</v>
      </c>
      <c r="D22" s="203" t="s">
        <v>128</v>
      </c>
      <c r="E22" s="78" t="s">
        <v>162</v>
      </c>
      <c r="F22" s="226" t="s">
        <v>67</v>
      </c>
      <c r="G22" s="226">
        <v>40</v>
      </c>
      <c r="H22" s="33"/>
      <c r="I22" s="88">
        <v>70</v>
      </c>
      <c r="J22" s="177">
        <v>52</v>
      </c>
      <c r="K22" s="186"/>
      <c r="L22" s="192">
        <f>K22*J22*G22</f>
        <v>0</v>
      </c>
      <c r="M22" s="37"/>
      <c r="N22" s="37"/>
      <c r="O22" s="84"/>
      <c r="P22" s="282"/>
      <c r="Q22" s="283"/>
      <c r="R22" s="283"/>
      <c r="S22" s="283"/>
      <c r="V22" s="343"/>
      <c r="W22" s="344"/>
      <c r="X22" s="344"/>
      <c r="Y22" s="344"/>
      <c r="Z22" s="344"/>
      <c r="AA22" s="344"/>
      <c r="AB22" s="344"/>
      <c r="AC22" s="345"/>
    </row>
    <row r="23" spans="1:29" ht="87.75" customHeight="1" thickBot="1">
      <c r="A23" s="215">
        <v>7</v>
      </c>
      <c r="B23" s="209">
        <v>4627163700118</v>
      </c>
      <c r="C23" s="206" t="s">
        <v>168</v>
      </c>
      <c r="D23" s="266" t="s">
        <v>175</v>
      </c>
      <c r="E23" s="61" t="s">
        <v>169</v>
      </c>
      <c r="F23" s="226" t="s">
        <v>164</v>
      </c>
      <c r="G23" s="226">
        <v>100</v>
      </c>
      <c r="H23" s="226"/>
      <c r="I23" s="88">
        <v>45</v>
      </c>
      <c r="J23" s="177">
        <v>39</v>
      </c>
      <c r="K23" s="186"/>
      <c r="L23" s="192">
        <f>K23*J23*G23</f>
        <v>0</v>
      </c>
      <c r="M23" s="37"/>
      <c r="N23" s="37"/>
      <c r="O23" s="84"/>
      <c r="P23" s="316"/>
      <c r="Q23" s="317"/>
      <c r="R23" s="317"/>
      <c r="S23" s="317"/>
      <c r="V23" s="260"/>
      <c r="W23" s="261"/>
      <c r="X23" s="261"/>
      <c r="Y23" s="261"/>
      <c r="Z23" s="261"/>
      <c r="AA23" s="261"/>
      <c r="AB23" s="261"/>
      <c r="AC23" s="262"/>
    </row>
    <row r="24" spans="1:29" ht="75" customHeight="1">
      <c r="A24" s="216">
        <v>8</v>
      </c>
      <c r="B24" s="195">
        <v>4620769130013</v>
      </c>
      <c r="C24" s="76" t="s">
        <v>133</v>
      </c>
      <c r="D24" s="204" t="s">
        <v>128</v>
      </c>
      <c r="E24" s="28" t="s">
        <v>50</v>
      </c>
      <c r="F24" s="222" t="s">
        <v>1</v>
      </c>
      <c r="G24" s="222">
        <v>48</v>
      </c>
      <c r="H24" s="29"/>
      <c r="I24" s="86">
        <v>30</v>
      </c>
      <c r="J24" s="279">
        <v>25</v>
      </c>
      <c r="K24" s="183"/>
      <c r="L24" s="189">
        <f>G24*J24*K24</f>
        <v>0</v>
      </c>
      <c r="M24" s="37"/>
      <c r="N24" s="37"/>
      <c r="O24" s="84"/>
      <c r="P24" s="282"/>
      <c r="Q24" s="283"/>
      <c r="R24" s="283"/>
      <c r="S24" s="283"/>
      <c r="V24" s="331"/>
      <c r="W24" s="332"/>
      <c r="X24" s="332"/>
      <c r="Y24" s="332"/>
      <c r="Z24" s="332"/>
      <c r="AA24" s="332"/>
      <c r="AB24" s="332"/>
      <c r="AC24" s="333"/>
    </row>
    <row r="25" spans="1:29" ht="73.5" customHeight="1">
      <c r="A25" s="214">
        <v>9</v>
      </c>
      <c r="B25" s="196">
        <v>4620769130334</v>
      </c>
      <c r="C25" s="71" t="s">
        <v>134</v>
      </c>
      <c r="D25" s="203" t="s">
        <v>128</v>
      </c>
      <c r="E25" s="35" t="s">
        <v>51</v>
      </c>
      <c r="F25" s="226" t="s">
        <v>66</v>
      </c>
      <c r="G25" s="225">
        <v>36</v>
      </c>
      <c r="H25" s="2"/>
      <c r="I25" s="89">
        <v>80</v>
      </c>
      <c r="J25" s="179">
        <v>70</v>
      </c>
      <c r="K25" s="185"/>
      <c r="L25" s="191">
        <f>G25*J25*K25</f>
        <v>0</v>
      </c>
      <c r="M25" s="37"/>
      <c r="N25" s="37"/>
      <c r="O25" s="84"/>
      <c r="P25" s="282"/>
      <c r="Q25" s="283"/>
      <c r="R25" s="283"/>
      <c r="S25" s="283"/>
      <c r="V25" s="331"/>
      <c r="W25" s="332"/>
      <c r="X25" s="332"/>
      <c r="Y25" s="332"/>
      <c r="Z25" s="332"/>
      <c r="AA25" s="332"/>
      <c r="AB25" s="332"/>
      <c r="AC25" s="333"/>
    </row>
    <row r="26" spans="1:29" ht="73.5" customHeight="1" thickBot="1">
      <c r="A26" s="214">
        <v>10</v>
      </c>
      <c r="B26" s="69">
        <v>4620769130341</v>
      </c>
      <c r="C26" s="70" t="s">
        <v>135</v>
      </c>
      <c r="D26" s="203" t="s">
        <v>128</v>
      </c>
      <c r="E26" s="67" t="s">
        <v>31</v>
      </c>
      <c r="F26" s="226" t="s">
        <v>1</v>
      </c>
      <c r="G26" s="226">
        <v>48</v>
      </c>
      <c r="H26" s="33"/>
      <c r="I26" s="88">
        <v>30</v>
      </c>
      <c r="J26" s="180">
        <v>26</v>
      </c>
      <c r="K26" s="186"/>
      <c r="L26" s="192">
        <f>G26*J26*K26</f>
        <v>0</v>
      </c>
      <c r="M26" s="37"/>
      <c r="N26" s="37"/>
      <c r="O26" s="84"/>
      <c r="P26" s="282"/>
      <c r="Q26" s="283"/>
      <c r="R26" s="283"/>
      <c r="S26" s="283"/>
      <c r="V26" s="334"/>
      <c r="W26" s="335"/>
      <c r="X26" s="335"/>
      <c r="Y26" s="335"/>
      <c r="Z26" s="335"/>
      <c r="AA26" s="335"/>
      <c r="AB26" s="335"/>
      <c r="AC26" s="336"/>
    </row>
    <row r="27" spans="1:29" ht="75" customHeight="1">
      <c r="A27" s="214">
        <v>11</v>
      </c>
      <c r="B27" s="69">
        <v>4620769131119</v>
      </c>
      <c r="C27" s="70" t="s">
        <v>136</v>
      </c>
      <c r="D27" s="203" t="s">
        <v>128</v>
      </c>
      <c r="E27" s="61" t="s">
        <v>74</v>
      </c>
      <c r="F27" s="226" t="s">
        <v>66</v>
      </c>
      <c r="G27" s="226">
        <v>36</v>
      </c>
      <c r="H27" s="33"/>
      <c r="I27" s="88">
        <v>86</v>
      </c>
      <c r="J27" s="180">
        <v>75</v>
      </c>
      <c r="K27" s="186"/>
      <c r="L27" s="192">
        <f>K27*J27*G27</f>
        <v>0</v>
      </c>
      <c r="M27" s="37"/>
      <c r="N27" s="37"/>
      <c r="O27" s="84"/>
      <c r="P27" s="282"/>
      <c r="Q27" s="283"/>
      <c r="R27" s="283"/>
      <c r="S27" s="283"/>
      <c r="V27" s="68"/>
      <c r="W27" s="68"/>
      <c r="X27" s="68"/>
      <c r="Y27" s="68"/>
      <c r="Z27" s="68"/>
      <c r="AA27" s="68"/>
      <c r="AB27" s="68"/>
      <c r="AC27" s="68"/>
    </row>
    <row r="28" spans="1:29" ht="69.95" customHeight="1" thickBot="1">
      <c r="A28" s="214">
        <v>12</v>
      </c>
      <c r="B28" s="57">
        <v>4620769131041</v>
      </c>
      <c r="C28" s="55" t="s">
        <v>137</v>
      </c>
      <c r="D28" s="203" t="s">
        <v>128</v>
      </c>
      <c r="E28" s="31" t="s">
        <v>52</v>
      </c>
      <c r="F28" s="223" t="s">
        <v>1</v>
      </c>
      <c r="G28" s="223">
        <v>48</v>
      </c>
      <c r="H28" s="30"/>
      <c r="I28" s="90">
        <v>48</v>
      </c>
      <c r="J28" s="178">
        <v>27</v>
      </c>
      <c r="K28" s="187"/>
      <c r="L28" s="193">
        <f>G28*J28*K28</f>
        <v>0</v>
      </c>
      <c r="M28" s="37"/>
      <c r="N28" s="37"/>
      <c r="O28" s="84"/>
      <c r="P28" s="282"/>
      <c r="Q28" s="283"/>
      <c r="R28" s="283"/>
      <c r="S28" s="283"/>
      <c r="V28" s="313"/>
      <c r="W28" s="314"/>
      <c r="X28" s="314"/>
      <c r="Y28" s="314"/>
      <c r="Z28" s="315"/>
      <c r="AA28" s="315"/>
      <c r="AB28" s="315"/>
      <c r="AC28" s="315"/>
    </row>
    <row r="29" spans="1:29" ht="73.5" customHeight="1">
      <c r="A29" s="216">
        <v>13</v>
      </c>
      <c r="B29" s="195">
        <v>4607060892529</v>
      </c>
      <c r="C29" s="197" t="s">
        <v>39</v>
      </c>
      <c r="D29" s="32" t="s">
        <v>172</v>
      </c>
      <c r="E29" s="75" t="s">
        <v>71</v>
      </c>
      <c r="F29" s="222" t="s">
        <v>2</v>
      </c>
      <c r="G29" s="222">
        <v>100</v>
      </c>
      <c r="H29" s="29"/>
      <c r="I29" s="86">
        <v>19</v>
      </c>
      <c r="J29" s="181">
        <v>16</v>
      </c>
      <c r="K29" s="183"/>
      <c r="L29" s="189">
        <f>G29*J29*K29</f>
        <v>0</v>
      </c>
      <c r="M29" s="37"/>
      <c r="N29" s="37"/>
      <c r="O29" s="84"/>
      <c r="P29" s="282"/>
      <c r="Q29" s="283"/>
      <c r="R29" s="283"/>
      <c r="S29" s="283"/>
      <c r="V29" s="282"/>
      <c r="W29" s="286"/>
      <c r="X29" s="286"/>
      <c r="Y29" s="286"/>
    </row>
    <row r="30" spans="1:29" ht="73.5" customHeight="1">
      <c r="A30" s="218">
        <v>14</v>
      </c>
      <c r="B30" s="196">
        <v>4607060892178</v>
      </c>
      <c r="C30" s="54" t="s">
        <v>48</v>
      </c>
      <c r="D30" s="32" t="s">
        <v>172</v>
      </c>
      <c r="E30" s="35" t="s">
        <v>53</v>
      </c>
      <c r="F30" s="225" t="s">
        <v>2</v>
      </c>
      <c r="G30" s="225">
        <v>125</v>
      </c>
      <c r="H30" s="2"/>
      <c r="I30" s="89">
        <v>19</v>
      </c>
      <c r="J30" s="176">
        <v>16</v>
      </c>
      <c r="K30" s="185"/>
      <c r="L30" s="191">
        <f>G30*J30*K30</f>
        <v>0</v>
      </c>
      <c r="M30" s="37"/>
      <c r="N30" s="37"/>
      <c r="O30" s="84"/>
      <c r="P30" s="282"/>
      <c r="Q30" s="283"/>
      <c r="R30" s="283"/>
      <c r="S30" s="283"/>
      <c r="V30" s="282"/>
      <c r="W30" s="286"/>
      <c r="X30" s="286"/>
      <c r="Y30" s="286"/>
    </row>
    <row r="31" spans="1:29" ht="73.5" customHeight="1" thickBot="1">
      <c r="A31" s="217">
        <v>15</v>
      </c>
      <c r="B31" s="57">
        <v>4603646001491</v>
      </c>
      <c r="C31" s="198" t="s">
        <v>27</v>
      </c>
      <c r="D31" s="198" t="s">
        <v>173</v>
      </c>
      <c r="E31" s="31" t="s">
        <v>54</v>
      </c>
      <c r="F31" s="223" t="s">
        <v>29</v>
      </c>
      <c r="G31" s="223">
        <v>200</v>
      </c>
      <c r="H31" s="30"/>
      <c r="I31" s="90">
        <v>11</v>
      </c>
      <c r="J31" s="178">
        <v>8.5</v>
      </c>
      <c r="K31" s="187"/>
      <c r="L31" s="193">
        <f>G31*J31*K31</f>
        <v>0</v>
      </c>
      <c r="M31" s="37"/>
      <c r="N31" s="37"/>
      <c r="O31" s="84"/>
      <c r="P31" s="282"/>
      <c r="Q31" s="283"/>
      <c r="R31" s="283"/>
      <c r="S31" s="283"/>
      <c r="V31" s="282"/>
      <c r="W31" s="286"/>
      <c r="X31" s="286"/>
      <c r="Y31" s="286"/>
    </row>
    <row r="32" spans="1:29" ht="45" customHeight="1">
      <c r="A32" s="302" t="s">
        <v>148</v>
      </c>
      <c r="B32" s="303"/>
      <c r="C32" s="304"/>
      <c r="D32" s="304"/>
      <c r="E32" s="304"/>
      <c r="F32" s="304"/>
      <c r="G32" s="304"/>
      <c r="H32" s="304"/>
      <c r="I32" s="304"/>
      <c r="J32" s="304"/>
      <c r="K32" s="305"/>
      <c r="L32" s="190">
        <f>SUM(L18:L31)</f>
        <v>0</v>
      </c>
      <c r="M32" s="37"/>
      <c r="N32" s="37"/>
      <c r="O32" s="84"/>
      <c r="P32" s="37"/>
      <c r="Q32" s="37"/>
      <c r="R32" s="37"/>
      <c r="S32" s="37"/>
    </row>
    <row r="33" spans="1:29" ht="77.25" customHeight="1" thickBot="1">
      <c r="A33" s="306" t="s">
        <v>171</v>
      </c>
      <c r="B33" s="309"/>
      <c r="C33" s="309"/>
      <c r="D33" s="309"/>
      <c r="E33" s="309"/>
      <c r="F33" s="309"/>
      <c r="G33" s="309"/>
      <c r="H33" s="309"/>
      <c r="I33" s="309"/>
      <c r="J33" s="309"/>
      <c r="K33" s="310"/>
      <c r="L33" s="236"/>
      <c r="M33" s="37"/>
      <c r="N33" s="37"/>
      <c r="O33" s="84"/>
      <c r="P33" s="37"/>
      <c r="Q33" s="37"/>
      <c r="R33" s="37"/>
      <c r="S33" s="37"/>
    </row>
    <row r="34" spans="1:29" ht="79.5" customHeight="1">
      <c r="A34" s="216">
        <v>16</v>
      </c>
      <c r="B34" s="207">
        <v>4607060890013</v>
      </c>
      <c r="C34" s="197" t="s">
        <v>30</v>
      </c>
      <c r="D34" s="269" t="s">
        <v>174</v>
      </c>
      <c r="E34" s="199" t="s">
        <v>95</v>
      </c>
      <c r="F34" s="222" t="s">
        <v>69</v>
      </c>
      <c r="G34" s="222">
        <v>50</v>
      </c>
      <c r="H34" s="29"/>
      <c r="I34" s="86">
        <v>99</v>
      </c>
      <c r="J34" s="181">
        <v>90</v>
      </c>
      <c r="K34" s="183"/>
      <c r="L34" s="189">
        <f>G34*J34*K34</f>
        <v>0</v>
      </c>
      <c r="M34" s="37"/>
      <c r="N34" s="37"/>
      <c r="O34" s="84"/>
      <c r="P34" s="282"/>
      <c r="Q34" s="283"/>
      <c r="R34" s="283"/>
      <c r="S34" s="283"/>
      <c r="V34" s="282"/>
      <c r="W34" s="286"/>
      <c r="X34" s="286"/>
      <c r="Y34" s="286"/>
    </row>
    <row r="35" spans="1:29" ht="66" customHeight="1">
      <c r="A35" s="219">
        <v>17</v>
      </c>
      <c r="B35" s="210">
        <v>4620769131454</v>
      </c>
      <c r="C35" s="32" t="s">
        <v>59</v>
      </c>
      <c r="D35" s="203" t="s">
        <v>128</v>
      </c>
      <c r="E35" s="200" t="s">
        <v>61</v>
      </c>
      <c r="F35" s="225" t="s">
        <v>5</v>
      </c>
      <c r="G35" s="225">
        <v>100</v>
      </c>
      <c r="H35" s="2"/>
      <c r="I35" s="89">
        <v>16</v>
      </c>
      <c r="J35" s="176">
        <v>13</v>
      </c>
      <c r="K35" s="185"/>
      <c r="L35" s="191">
        <f>J35*G35*K35</f>
        <v>0</v>
      </c>
      <c r="M35" s="37"/>
      <c r="N35" s="37"/>
      <c r="O35" s="84"/>
      <c r="P35" s="282"/>
      <c r="Q35" s="283"/>
      <c r="R35" s="283"/>
      <c r="S35" s="283"/>
      <c r="V35" s="59"/>
      <c r="W35" s="60"/>
      <c r="X35" s="60"/>
      <c r="Y35" s="60"/>
    </row>
    <row r="36" spans="1:29" ht="69.95" customHeight="1">
      <c r="A36" s="219">
        <v>18</v>
      </c>
      <c r="B36" s="210">
        <v>4620769131218</v>
      </c>
      <c r="C36" s="32" t="s">
        <v>57</v>
      </c>
      <c r="D36" s="203" t="s">
        <v>128</v>
      </c>
      <c r="E36" s="23" t="s">
        <v>35</v>
      </c>
      <c r="F36" s="225" t="s">
        <v>5</v>
      </c>
      <c r="G36" s="225">
        <v>100</v>
      </c>
      <c r="H36" s="2"/>
      <c r="I36" s="89">
        <v>14</v>
      </c>
      <c r="J36" s="176">
        <v>10</v>
      </c>
      <c r="K36" s="185"/>
      <c r="L36" s="191">
        <f>J36*G36*K36</f>
        <v>0</v>
      </c>
      <c r="M36" s="37"/>
      <c r="N36" s="37"/>
      <c r="O36" s="84"/>
      <c r="P36" s="282"/>
      <c r="Q36" s="283"/>
      <c r="R36" s="283"/>
      <c r="S36" s="283"/>
      <c r="V36" s="282"/>
      <c r="W36" s="286"/>
      <c r="X36" s="286"/>
      <c r="Y36" s="286"/>
    </row>
    <row r="37" spans="1:29" ht="71.25" customHeight="1">
      <c r="A37" s="218">
        <v>19</v>
      </c>
      <c r="B37" s="210">
        <v>4620769131232</v>
      </c>
      <c r="C37" s="32" t="s">
        <v>57</v>
      </c>
      <c r="D37" s="203" t="s">
        <v>128</v>
      </c>
      <c r="E37" s="23" t="s">
        <v>35</v>
      </c>
      <c r="F37" s="225" t="s">
        <v>6</v>
      </c>
      <c r="G37" s="225">
        <v>50</v>
      </c>
      <c r="H37" s="2"/>
      <c r="I37" s="89">
        <v>20</v>
      </c>
      <c r="J37" s="176">
        <v>15</v>
      </c>
      <c r="K37" s="185"/>
      <c r="L37" s="191">
        <f>G37*J37*K37</f>
        <v>0</v>
      </c>
      <c r="M37" s="37"/>
      <c r="N37" s="37"/>
      <c r="O37" s="84"/>
      <c r="P37" s="311"/>
      <c r="Q37" s="312"/>
      <c r="R37" s="312"/>
      <c r="S37" s="312"/>
      <c r="V37" s="282"/>
      <c r="W37" s="286"/>
      <c r="X37" s="286"/>
      <c r="Y37" s="286"/>
    </row>
    <row r="38" spans="1:29" ht="71.25" customHeight="1">
      <c r="A38" s="218">
        <v>20</v>
      </c>
      <c r="B38" s="210">
        <v>4627163700071</v>
      </c>
      <c r="C38" s="32" t="s">
        <v>166</v>
      </c>
      <c r="D38" s="203" t="s">
        <v>128</v>
      </c>
      <c r="E38" s="23" t="s">
        <v>165</v>
      </c>
      <c r="F38" s="225" t="s">
        <v>6</v>
      </c>
      <c r="G38" s="225">
        <v>50</v>
      </c>
      <c r="H38" s="2"/>
      <c r="I38" s="89">
        <v>38</v>
      </c>
      <c r="J38" s="182">
        <v>34</v>
      </c>
      <c r="K38" s="185"/>
      <c r="L38" s="191">
        <f>K38*J38*G38</f>
        <v>0</v>
      </c>
      <c r="M38" s="37"/>
      <c r="N38" s="37"/>
      <c r="O38" s="84"/>
      <c r="P38" s="258"/>
      <c r="Q38" s="259"/>
      <c r="R38" s="259"/>
      <c r="S38" s="259"/>
      <c r="V38" s="59"/>
      <c r="W38" s="60"/>
      <c r="X38" s="60"/>
      <c r="Y38" s="60"/>
    </row>
    <row r="39" spans="1:29" ht="74.25" customHeight="1">
      <c r="A39" s="218">
        <v>21</v>
      </c>
      <c r="B39" s="210">
        <v>4627163700057</v>
      </c>
      <c r="C39" s="32" t="s">
        <v>142</v>
      </c>
      <c r="D39" s="203" t="s">
        <v>128</v>
      </c>
      <c r="E39" s="23" t="s">
        <v>92</v>
      </c>
      <c r="F39" s="225" t="s">
        <v>6</v>
      </c>
      <c r="G39" s="225">
        <v>30</v>
      </c>
      <c r="H39" s="2"/>
      <c r="I39" s="89">
        <v>38</v>
      </c>
      <c r="J39" s="182">
        <v>34</v>
      </c>
      <c r="K39" s="188"/>
      <c r="L39" s="191">
        <f>K39*J39*G39</f>
        <v>0</v>
      </c>
      <c r="M39" s="37"/>
      <c r="N39" s="37"/>
      <c r="O39" s="84"/>
      <c r="P39" s="59"/>
      <c r="Q39" s="80"/>
      <c r="R39" s="80"/>
      <c r="S39" s="80"/>
      <c r="V39" s="59"/>
      <c r="W39" s="60"/>
      <c r="X39" s="60"/>
      <c r="Y39" s="60"/>
    </row>
    <row r="40" spans="1:29" ht="81" customHeight="1">
      <c r="A40" s="218">
        <v>22</v>
      </c>
      <c r="B40" s="210">
        <v>4627163700033</v>
      </c>
      <c r="C40" s="32" t="s">
        <v>143</v>
      </c>
      <c r="D40" s="203" t="s">
        <v>128</v>
      </c>
      <c r="E40" s="23" t="s">
        <v>90</v>
      </c>
      <c r="F40" s="225" t="s">
        <v>89</v>
      </c>
      <c r="G40" s="225">
        <v>48</v>
      </c>
      <c r="H40" s="2"/>
      <c r="I40" s="89">
        <v>30</v>
      </c>
      <c r="J40" s="176">
        <v>26</v>
      </c>
      <c r="K40" s="185"/>
      <c r="L40" s="191">
        <f>K40*J40*G40</f>
        <v>0</v>
      </c>
      <c r="M40" s="37"/>
      <c r="N40" s="37"/>
      <c r="O40" s="84"/>
      <c r="P40" s="59"/>
      <c r="Q40" s="80"/>
      <c r="R40" s="80"/>
      <c r="S40" s="80"/>
      <c r="V40" s="59"/>
      <c r="W40" s="60"/>
      <c r="X40" s="60"/>
      <c r="Y40" s="60"/>
    </row>
    <row r="41" spans="1:29" ht="82.5" customHeight="1">
      <c r="A41" s="218">
        <v>23</v>
      </c>
      <c r="B41" s="210">
        <v>4607060892093</v>
      </c>
      <c r="C41" s="32" t="s">
        <v>86</v>
      </c>
      <c r="D41" s="266" t="s">
        <v>175</v>
      </c>
      <c r="E41" s="23" t="s">
        <v>87</v>
      </c>
      <c r="F41" s="225" t="s">
        <v>69</v>
      </c>
      <c r="G41" s="225">
        <v>50</v>
      </c>
      <c r="H41" s="2"/>
      <c r="I41" s="89">
        <v>95</v>
      </c>
      <c r="J41" s="176">
        <v>80</v>
      </c>
      <c r="K41" s="185"/>
      <c r="L41" s="191">
        <f>J41*G41*K41</f>
        <v>0</v>
      </c>
      <c r="M41" s="37"/>
      <c r="N41" s="37"/>
      <c r="O41" s="84"/>
      <c r="P41" s="282"/>
      <c r="Q41" s="283"/>
      <c r="R41" s="283"/>
      <c r="S41" s="283"/>
      <c r="V41" s="282"/>
      <c r="W41" s="283"/>
      <c r="X41" s="283"/>
      <c r="Y41" s="283"/>
    </row>
    <row r="42" spans="1:29" ht="79.5" customHeight="1">
      <c r="A42" s="218">
        <v>24</v>
      </c>
      <c r="B42" s="210">
        <v>4620769131461</v>
      </c>
      <c r="C42" s="32" t="s">
        <v>63</v>
      </c>
      <c r="D42" s="203" t="s">
        <v>128</v>
      </c>
      <c r="E42" s="23" t="s">
        <v>62</v>
      </c>
      <c r="F42" s="225" t="s">
        <v>70</v>
      </c>
      <c r="G42" s="225">
        <v>120</v>
      </c>
      <c r="H42" s="2"/>
      <c r="I42" s="89">
        <v>20</v>
      </c>
      <c r="J42" s="176">
        <v>15</v>
      </c>
      <c r="K42" s="185"/>
      <c r="L42" s="191">
        <f>J42*G42*K42</f>
        <v>0</v>
      </c>
      <c r="M42" s="37"/>
      <c r="N42" s="37"/>
      <c r="O42" s="84"/>
      <c r="P42" s="282"/>
      <c r="Q42" s="283"/>
      <c r="R42" s="283"/>
      <c r="S42" s="283"/>
      <c r="V42" s="59"/>
      <c r="W42" s="60"/>
      <c r="X42" s="60"/>
      <c r="Y42" s="60"/>
    </row>
    <row r="43" spans="1:29" ht="78.75" customHeight="1">
      <c r="A43" s="218">
        <v>25</v>
      </c>
      <c r="B43" s="210">
        <v>4620769131140</v>
      </c>
      <c r="C43" s="32" t="s">
        <v>33</v>
      </c>
      <c r="D43" s="203" t="s">
        <v>128</v>
      </c>
      <c r="E43" s="23" t="s">
        <v>32</v>
      </c>
      <c r="F43" s="225" t="s">
        <v>5</v>
      </c>
      <c r="G43" s="225">
        <v>100</v>
      </c>
      <c r="H43" s="2"/>
      <c r="I43" s="89">
        <v>26</v>
      </c>
      <c r="J43" s="176">
        <v>22</v>
      </c>
      <c r="K43" s="188"/>
      <c r="L43" s="191">
        <f>K43*J43*G43</f>
        <v>0</v>
      </c>
      <c r="M43" s="37"/>
      <c r="N43" s="37"/>
      <c r="O43" s="84"/>
      <c r="P43" s="282"/>
      <c r="Q43" s="283"/>
      <c r="R43" s="283"/>
      <c r="S43" s="283"/>
      <c r="V43" s="282"/>
      <c r="W43" s="286"/>
      <c r="X43" s="286"/>
      <c r="Y43" s="286"/>
    </row>
    <row r="44" spans="1:29" ht="79.5" customHeight="1">
      <c r="A44" s="218">
        <v>26</v>
      </c>
      <c r="B44" s="210">
        <v>4620769131157</v>
      </c>
      <c r="C44" s="32" t="s">
        <v>33</v>
      </c>
      <c r="D44" s="203" t="s">
        <v>128</v>
      </c>
      <c r="E44" s="23" t="s">
        <v>32</v>
      </c>
      <c r="F44" s="225" t="s">
        <v>6</v>
      </c>
      <c r="G44" s="225">
        <v>50</v>
      </c>
      <c r="H44" s="2"/>
      <c r="I44" s="89">
        <v>36</v>
      </c>
      <c r="J44" s="182">
        <v>33</v>
      </c>
      <c r="K44" s="188"/>
      <c r="L44" s="191">
        <f>K44*J44*G44</f>
        <v>0</v>
      </c>
      <c r="M44" s="37"/>
      <c r="N44" s="37"/>
      <c r="O44" s="84"/>
      <c r="P44" s="282"/>
      <c r="Q44" s="283"/>
      <c r="R44" s="283"/>
      <c r="S44" s="283"/>
      <c r="V44" s="282"/>
      <c r="W44" s="286"/>
      <c r="X44" s="286"/>
      <c r="Y44" s="286"/>
    </row>
    <row r="45" spans="1:29" ht="77.25" customHeight="1" thickBot="1">
      <c r="A45" s="217">
        <v>27</v>
      </c>
      <c r="B45" s="201" t="s">
        <v>40</v>
      </c>
      <c r="C45" s="198" t="s">
        <v>41</v>
      </c>
      <c r="D45" s="267" t="s">
        <v>174</v>
      </c>
      <c r="E45" s="31" t="s">
        <v>42</v>
      </c>
      <c r="F45" s="223" t="s">
        <v>38</v>
      </c>
      <c r="G45" s="223">
        <v>200</v>
      </c>
      <c r="H45" s="30"/>
      <c r="I45" s="90">
        <v>19</v>
      </c>
      <c r="J45" s="178">
        <v>14</v>
      </c>
      <c r="K45" s="187"/>
      <c r="L45" s="193">
        <f>K45*J45*G45</f>
        <v>0</v>
      </c>
      <c r="M45" s="37"/>
      <c r="N45" s="37"/>
      <c r="O45" s="84"/>
      <c r="P45" s="282"/>
      <c r="Q45" s="283"/>
      <c r="R45" s="283"/>
      <c r="S45" s="283"/>
      <c r="V45" s="282"/>
      <c r="W45" s="286"/>
      <c r="X45" s="286"/>
      <c r="Y45" s="286"/>
    </row>
    <row r="46" spans="1:29" ht="45" customHeight="1">
      <c r="A46" s="302" t="s">
        <v>147</v>
      </c>
      <c r="B46" s="303"/>
      <c r="C46" s="304"/>
      <c r="D46" s="304"/>
      <c r="E46" s="304"/>
      <c r="F46" s="304"/>
      <c r="G46" s="304"/>
      <c r="H46" s="304"/>
      <c r="I46" s="304"/>
      <c r="J46" s="304"/>
      <c r="K46" s="305"/>
      <c r="L46" s="190">
        <f>SUM(L34:L45)</f>
        <v>0</v>
      </c>
      <c r="M46" s="37"/>
      <c r="N46" s="37"/>
      <c r="O46" s="84"/>
      <c r="P46" s="37"/>
      <c r="Q46" s="37"/>
      <c r="R46" s="37"/>
      <c r="S46" s="37"/>
    </row>
    <row r="47" spans="1:29" ht="75.75" customHeight="1" thickBot="1">
      <c r="A47" s="306" t="s">
        <v>180</v>
      </c>
      <c r="B47" s="307"/>
      <c r="C47" s="307"/>
      <c r="D47" s="307"/>
      <c r="E47" s="307"/>
      <c r="F47" s="307"/>
      <c r="G47" s="307"/>
      <c r="H47" s="307"/>
      <c r="I47" s="307"/>
      <c r="J47" s="307"/>
      <c r="K47" s="308"/>
      <c r="L47" s="237"/>
      <c r="M47" s="37"/>
      <c r="N47" s="37"/>
      <c r="O47" s="84"/>
      <c r="P47" s="37"/>
      <c r="Q47" s="37"/>
      <c r="R47" s="37"/>
      <c r="S47" s="37"/>
      <c r="U47" s="1"/>
      <c r="V47" s="285"/>
      <c r="W47" s="285"/>
      <c r="X47" s="285"/>
      <c r="Y47" s="285"/>
      <c r="Z47" s="285"/>
      <c r="AA47" s="285"/>
      <c r="AB47" s="285"/>
      <c r="AC47" s="285"/>
    </row>
    <row r="48" spans="1:29" ht="99.95" customHeight="1">
      <c r="A48" s="216">
        <v>28</v>
      </c>
      <c r="B48" s="195">
        <v>4607060892130</v>
      </c>
      <c r="C48" s="76" t="s">
        <v>76</v>
      </c>
      <c r="D48" s="268" t="s">
        <v>175</v>
      </c>
      <c r="E48" s="77" t="s">
        <v>78</v>
      </c>
      <c r="F48" s="222" t="s">
        <v>2</v>
      </c>
      <c r="G48" s="222">
        <v>200</v>
      </c>
      <c r="H48" s="29"/>
      <c r="I48" s="86">
        <v>7</v>
      </c>
      <c r="J48" s="181">
        <v>6</v>
      </c>
      <c r="K48" s="183"/>
      <c r="L48" s="189">
        <f>K48*J48*G48</f>
        <v>0</v>
      </c>
      <c r="M48" s="37"/>
      <c r="N48" s="37"/>
      <c r="O48" s="84"/>
      <c r="P48" s="282"/>
      <c r="Q48" s="283"/>
      <c r="R48" s="283"/>
      <c r="S48" s="283"/>
      <c r="V48" s="282"/>
      <c r="W48" s="283"/>
      <c r="X48" s="283"/>
      <c r="Y48" s="283"/>
    </row>
    <row r="49" spans="1:30" ht="99.95" customHeight="1" thickBot="1">
      <c r="A49" s="217">
        <v>29</v>
      </c>
      <c r="B49" s="57">
        <v>4607060892604</v>
      </c>
      <c r="C49" s="55" t="s">
        <v>79</v>
      </c>
      <c r="D49" s="267" t="s">
        <v>175</v>
      </c>
      <c r="E49" s="83" t="s">
        <v>96</v>
      </c>
      <c r="F49" s="223" t="s">
        <v>2</v>
      </c>
      <c r="G49" s="223">
        <v>200</v>
      </c>
      <c r="H49" s="30"/>
      <c r="I49" s="90">
        <v>7</v>
      </c>
      <c r="J49" s="178">
        <v>6</v>
      </c>
      <c r="K49" s="187"/>
      <c r="L49" s="193">
        <f>K49*J49*G49</f>
        <v>0</v>
      </c>
      <c r="M49" s="37"/>
      <c r="N49" s="37"/>
      <c r="O49" s="84"/>
      <c r="P49" s="282"/>
      <c r="Q49" s="283"/>
      <c r="R49" s="283"/>
      <c r="S49" s="283"/>
      <c r="V49" s="282"/>
      <c r="W49" s="283"/>
      <c r="X49" s="283"/>
      <c r="Y49" s="283"/>
    </row>
    <row r="50" spans="1:30" ht="99.95" customHeight="1" thickBot="1">
      <c r="A50" s="217">
        <v>30</v>
      </c>
      <c r="B50" s="57">
        <v>4606471118006</v>
      </c>
      <c r="C50" s="276" t="s">
        <v>183</v>
      </c>
      <c r="D50" s="277" t="s">
        <v>174</v>
      </c>
      <c r="E50" s="278" t="s">
        <v>185</v>
      </c>
      <c r="F50" s="223" t="s">
        <v>182</v>
      </c>
      <c r="G50" s="223">
        <v>84</v>
      </c>
      <c r="H50" s="30"/>
      <c r="I50" s="90">
        <v>20</v>
      </c>
      <c r="J50" s="178">
        <v>15</v>
      </c>
      <c r="K50" s="187"/>
      <c r="L50" s="193">
        <f>K50*J50*G50</f>
        <v>0</v>
      </c>
      <c r="M50" s="37"/>
      <c r="N50" s="37"/>
      <c r="O50" s="84"/>
      <c r="P50" s="282"/>
      <c r="Q50" s="283"/>
      <c r="R50" s="283"/>
      <c r="S50" s="283"/>
      <c r="V50" s="282"/>
      <c r="W50" s="283"/>
      <c r="X50" s="283"/>
      <c r="Y50" s="283"/>
    </row>
    <row r="51" spans="1:30" ht="83.25" customHeight="1">
      <c r="A51" s="218">
        <v>31</v>
      </c>
      <c r="B51" s="280" t="s">
        <v>97</v>
      </c>
      <c r="C51" s="202" t="s">
        <v>138</v>
      </c>
      <c r="D51" s="202" t="s">
        <v>128</v>
      </c>
      <c r="E51" s="281" t="s">
        <v>98</v>
      </c>
      <c r="F51" s="224" t="s">
        <v>99</v>
      </c>
      <c r="G51" s="224">
        <v>250</v>
      </c>
      <c r="H51" s="81"/>
      <c r="I51" s="87">
        <v>9</v>
      </c>
      <c r="J51" s="182">
        <v>7</v>
      </c>
      <c r="K51" s="184"/>
      <c r="L51" s="190">
        <f>K51*J51*G51</f>
        <v>0</v>
      </c>
      <c r="M51" s="37"/>
      <c r="N51" s="37"/>
      <c r="O51" s="84"/>
      <c r="P51" s="282"/>
      <c r="Q51" s="283"/>
      <c r="R51" s="283"/>
      <c r="S51" s="283"/>
      <c r="U51" s="1"/>
      <c r="V51" s="284"/>
      <c r="W51" s="283"/>
      <c r="X51" s="283"/>
      <c r="Y51" s="283"/>
      <c r="Z51" s="84"/>
      <c r="AA51" s="84"/>
      <c r="AB51" s="84"/>
      <c r="AC51" s="84"/>
    </row>
    <row r="52" spans="1:30" ht="76.5" customHeight="1">
      <c r="A52" s="218">
        <v>32</v>
      </c>
      <c r="B52" s="196" t="s">
        <v>100</v>
      </c>
      <c r="C52" s="203" t="s">
        <v>139</v>
      </c>
      <c r="D52" s="203" t="s">
        <v>128</v>
      </c>
      <c r="E52" s="23" t="s">
        <v>101</v>
      </c>
      <c r="F52" s="225" t="s">
        <v>99</v>
      </c>
      <c r="G52" s="225">
        <v>250</v>
      </c>
      <c r="H52" s="2"/>
      <c r="I52" s="89">
        <v>9</v>
      </c>
      <c r="J52" s="176">
        <v>7</v>
      </c>
      <c r="K52" s="185"/>
      <c r="L52" s="191">
        <f t="shared" ref="L52:L57" si="0">K52*J52*G52</f>
        <v>0</v>
      </c>
      <c r="M52" s="37"/>
      <c r="N52" s="37"/>
      <c r="O52" s="84"/>
      <c r="P52" s="282"/>
      <c r="Q52" s="283"/>
      <c r="R52" s="283"/>
      <c r="S52" s="283"/>
      <c r="U52" s="1"/>
      <c r="V52" s="282"/>
      <c r="W52" s="283"/>
      <c r="X52" s="283"/>
      <c r="Y52" s="283"/>
      <c r="Z52" s="84"/>
      <c r="AA52" s="84"/>
      <c r="AB52" s="84"/>
      <c r="AC52" s="84"/>
    </row>
    <row r="53" spans="1:30" ht="81.75" customHeight="1">
      <c r="A53" s="218">
        <v>33</v>
      </c>
      <c r="B53" s="196" t="s">
        <v>102</v>
      </c>
      <c r="C53" s="203" t="s">
        <v>140</v>
      </c>
      <c r="D53" s="203" t="s">
        <v>128</v>
      </c>
      <c r="E53" s="23" t="s">
        <v>103</v>
      </c>
      <c r="F53" s="225" t="s">
        <v>99</v>
      </c>
      <c r="G53" s="225">
        <v>250</v>
      </c>
      <c r="H53" s="2"/>
      <c r="I53" s="89">
        <v>9</v>
      </c>
      <c r="J53" s="176">
        <v>7</v>
      </c>
      <c r="K53" s="185"/>
      <c r="L53" s="191">
        <f t="shared" si="0"/>
        <v>0</v>
      </c>
      <c r="M53" s="37"/>
      <c r="N53" s="37"/>
      <c r="O53" s="84"/>
      <c r="P53" s="282"/>
      <c r="Q53" s="283"/>
      <c r="R53" s="283"/>
      <c r="S53" s="283"/>
      <c r="U53" s="1"/>
      <c r="V53" s="282"/>
      <c r="W53" s="283"/>
      <c r="X53" s="283"/>
      <c r="Y53" s="283"/>
    </row>
    <row r="54" spans="1:30" ht="78" customHeight="1">
      <c r="A54" s="218">
        <v>34</v>
      </c>
      <c r="B54" s="196">
        <v>4620769131195</v>
      </c>
      <c r="C54" s="203" t="s">
        <v>141</v>
      </c>
      <c r="D54" s="203" t="s">
        <v>128</v>
      </c>
      <c r="E54" s="23" t="s">
        <v>104</v>
      </c>
      <c r="F54" s="225" t="s">
        <v>99</v>
      </c>
      <c r="G54" s="225">
        <v>250</v>
      </c>
      <c r="H54" s="2"/>
      <c r="I54" s="89">
        <v>9</v>
      </c>
      <c r="J54" s="176">
        <v>7</v>
      </c>
      <c r="K54" s="185"/>
      <c r="L54" s="191">
        <f t="shared" si="0"/>
        <v>0</v>
      </c>
      <c r="M54" s="37"/>
      <c r="N54" s="37"/>
      <c r="O54" s="84"/>
      <c r="P54" s="282"/>
      <c r="Q54" s="283"/>
      <c r="R54" s="283"/>
      <c r="S54" s="283"/>
      <c r="U54" s="1"/>
    </row>
    <row r="55" spans="1:30" ht="99.95" customHeight="1">
      <c r="A55" s="213">
        <v>35</v>
      </c>
      <c r="B55" s="196">
        <v>4607013281325</v>
      </c>
      <c r="C55" s="203" t="s">
        <v>105</v>
      </c>
      <c r="D55" s="266" t="s">
        <v>175</v>
      </c>
      <c r="E55" s="23" t="s">
        <v>106</v>
      </c>
      <c r="F55" s="56" t="s">
        <v>107</v>
      </c>
      <c r="G55" s="225">
        <v>55</v>
      </c>
      <c r="H55" s="2"/>
      <c r="I55" s="89">
        <v>55</v>
      </c>
      <c r="J55" s="176">
        <v>45</v>
      </c>
      <c r="K55" s="185"/>
      <c r="L55" s="191">
        <f t="shared" si="0"/>
        <v>0</v>
      </c>
      <c r="M55" s="37"/>
      <c r="N55" s="37"/>
      <c r="O55" s="84"/>
      <c r="P55" s="282"/>
      <c r="Q55" s="283"/>
      <c r="R55" s="283"/>
      <c r="S55" s="283"/>
      <c r="T55" s="1"/>
      <c r="U55" s="1"/>
    </row>
    <row r="56" spans="1:30" ht="99.95" customHeight="1">
      <c r="A56" s="213">
        <v>36</v>
      </c>
      <c r="B56" s="196">
        <v>4607013281042</v>
      </c>
      <c r="C56" s="203" t="s">
        <v>108</v>
      </c>
      <c r="D56" s="266" t="s">
        <v>175</v>
      </c>
      <c r="E56" s="23" t="s">
        <v>109</v>
      </c>
      <c r="F56" s="221" t="s">
        <v>110</v>
      </c>
      <c r="G56" s="225">
        <v>24</v>
      </c>
      <c r="H56" s="84"/>
      <c r="I56" s="89">
        <v>49.5</v>
      </c>
      <c r="J56" s="176">
        <v>38</v>
      </c>
      <c r="K56" s="185"/>
      <c r="L56" s="191">
        <f t="shared" si="0"/>
        <v>0</v>
      </c>
      <c r="M56" s="37"/>
      <c r="N56" s="37"/>
      <c r="O56" s="84"/>
      <c r="P56" s="282"/>
      <c r="Q56" s="283"/>
      <c r="R56" s="283"/>
      <c r="S56" s="283"/>
      <c r="T56" s="1"/>
      <c r="U56" s="1"/>
    </row>
    <row r="57" spans="1:30" ht="99.95" customHeight="1">
      <c r="A57" s="213">
        <v>37</v>
      </c>
      <c r="B57" s="196">
        <v>4607013281059</v>
      </c>
      <c r="C57" s="203" t="s">
        <v>111</v>
      </c>
      <c r="D57" s="266" t="s">
        <v>175</v>
      </c>
      <c r="E57" s="23" t="s">
        <v>112</v>
      </c>
      <c r="F57" s="221" t="s">
        <v>110</v>
      </c>
      <c r="G57" s="225">
        <v>24</v>
      </c>
      <c r="H57" s="2"/>
      <c r="I57" s="89">
        <v>49.5</v>
      </c>
      <c r="J57" s="176">
        <v>38</v>
      </c>
      <c r="K57" s="185"/>
      <c r="L57" s="191">
        <f t="shared" si="0"/>
        <v>0</v>
      </c>
      <c r="M57" s="37"/>
      <c r="N57" s="37"/>
      <c r="O57" s="84"/>
      <c r="P57" s="282"/>
      <c r="Q57" s="283"/>
      <c r="R57" s="283"/>
      <c r="S57" s="283"/>
      <c r="T57" s="1"/>
      <c r="U57" s="1"/>
    </row>
    <row r="58" spans="1:30" ht="99.95" customHeight="1">
      <c r="A58" s="213">
        <v>38</v>
      </c>
      <c r="B58" s="196">
        <v>4607013281318</v>
      </c>
      <c r="C58" s="203" t="s">
        <v>113</v>
      </c>
      <c r="D58" s="266" t="s">
        <v>175</v>
      </c>
      <c r="E58" s="23" t="s">
        <v>114</v>
      </c>
      <c r="F58" s="221" t="s">
        <v>110</v>
      </c>
      <c r="G58" s="225">
        <v>24</v>
      </c>
      <c r="H58" s="2"/>
      <c r="I58" s="89">
        <v>49.5</v>
      </c>
      <c r="J58" s="176">
        <v>38</v>
      </c>
      <c r="K58" s="185"/>
      <c r="L58" s="191">
        <f>K58*J58*G58</f>
        <v>0</v>
      </c>
      <c r="M58" s="37"/>
      <c r="N58" s="37"/>
      <c r="O58" s="84"/>
      <c r="P58" s="282"/>
      <c r="Q58" s="283"/>
      <c r="R58" s="283"/>
      <c r="S58" s="283"/>
      <c r="T58" s="1"/>
      <c r="U58" s="1"/>
    </row>
    <row r="59" spans="1:30" ht="99.95" customHeight="1">
      <c r="A59" s="213">
        <v>39</v>
      </c>
      <c r="B59" s="211">
        <v>4623721041372</v>
      </c>
      <c r="C59" s="206" t="s">
        <v>115</v>
      </c>
      <c r="D59" s="32" t="s">
        <v>176</v>
      </c>
      <c r="E59" s="61" t="s">
        <v>123</v>
      </c>
      <c r="F59" s="226" t="s">
        <v>2</v>
      </c>
      <c r="G59" s="226">
        <v>100</v>
      </c>
      <c r="H59" s="33"/>
      <c r="I59" s="88">
        <v>34</v>
      </c>
      <c r="J59" s="177">
        <v>26</v>
      </c>
      <c r="K59" s="186"/>
      <c r="L59" s="192">
        <f>J59*G59*K59</f>
        <v>0</v>
      </c>
      <c r="M59" s="37"/>
      <c r="N59" s="37"/>
      <c r="O59" s="84"/>
      <c r="P59" s="282"/>
      <c r="Q59" s="283"/>
      <c r="R59" s="283"/>
      <c r="S59" s="283"/>
      <c r="T59" s="1"/>
      <c r="U59" s="1"/>
      <c r="V59" s="282"/>
      <c r="W59" s="283"/>
      <c r="X59" s="283"/>
      <c r="Y59" s="283"/>
      <c r="Z59" s="84"/>
      <c r="AA59" s="84"/>
      <c r="AB59" s="84"/>
      <c r="AC59" s="84"/>
    </row>
    <row r="60" spans="1:30" ht="99.95" customHeight="1">
      <c r="A60" s="213">
        <v>40</v>
      </c>
      <c r="B60" s="211">
        <v>4607017945506</v>
      </c>
      <c r="C60" s="206" t="s">
        <v>116</v>
      </c>
      <c r="D60" s="266" t="s">
        <v>175</v>
      </c>
      <c r="E60" s="61" t="s">
        <v>117</v>
      </c>
      <c r="F60" s="226" t="s">
        <v>145</v>
      </c>
      <c r="G60" s="226">
        <v>60</v>
      </c>
      <c r="H60" s="33"/>
      <c r="I60" s="88">
        <v>42</v>
      </c>
      <c r="J60" s="177">
        <v>35</v>
      </c>
      <c r="K60" s="186"/>
      <c r="L60" s="192">
        <f>J60*G60*K60</f>
        <v>0</v>
      </c>
      <c r="M60" s="37"/>
      <c r="N60" s="37"/>
      <c r="O60" s="84"/>
      <c r="P60" s="282"/>
      <c r="Q60" s="283"/>
      <c r="R60" s="283"/>
      <c r="S60" s="283"/>
      <c r="T60" s="1"/>
      <c r="U60" s="1"/>
      <c r="V60" s="282"/>
      <c r="W60" s="283"/>
      <c r="X60" s="283"/>
      <c r="Y60" s="283"/>
      <c r="Z60" s="84"/>
      <c r="AA60" s="84"/>
      <c r="AB60" s="84"/>
      <c r="AC60" s="84"/>
    </row>
    <row r="61" spans="1:30" ht="99.95" customHeight="1" thickBot="1">
      <c r="A61" s="217">
        <v>41</v>
      </c>
      <c r="B61" s="212">
        <v>4607017945490</v>
      </c>
      <c r="C61" s="220" t="s">
        <v>159</v>
      </c>
      <c r="D61" s="267" t="s">
        <v>175</v>
      </c>
      <c r="E61" s="31" t="s">
        <v>160</v>
      </c>
      <c r="F61" s="223" t="s">
        <v>145</v>
      </c>
      <c r="G61" s="223">
        <v>60</v>
      </c>
      <c r="H61" s="30"/>
      <c r="I61" s="90">
        <v>42</v>
      </c>
      <c r="J61" s="178">
        <v>35</v>
      </c>
      <c r="K61" s="187"/>
      <c r="L61" s="193">
        <f>J61*G61*K61</f>
        <v>0</v>
      </c>
      <c r="M61" s="37"/>
      <c r="N61" s="37"/>
      <c r="O61" s="84"/>
      <c r="P61" s="282"/>
      <c r="Q61" s="296"/>
      <c r="R61" s="296"/>
      <c r="S61" s="296"/>
      <c r="T61" s="1"/>
      <c r="U61" s="1"/>
      <c r="V61" s="282"/>
      <c r="W61" s="283"/>
      <c r="X61" s="283"/>
      <c r="Y61" s="283"/>
      <c r="Z61" s="84"/>
      <c r="AA61" s="84"/>
      <c r="AB61" s="84"/>
      <c r="AC61" s="84"/>
    </row>
    <row r="62" spans="1:30" ht="48.75" customHeight="1">
      <c r="A62" s="293" t="s">
        <v>85</v>
      </c>
      <c r="B62" s="294"/>
      <c r="C62" s="294"/>
      <c r="D62" s="294"/>
      <c r="E62" s="294"/>
      <c r="F62" s="294"/>
      <c r="G62" s="294"/>
      <c r="H62" s="294"/>
      <c r="I62" s="294"/>
      <c r="J62" s="294"/>
      <c r="K62" s="295"/>
      <c r="L62" s="190">
        <f>SUM(L47:L61)</f>
        <v>0</v>
      </c>
      <c r="M62" s="37"/>
      <c r="N62" s="37"/>
      <c r="O62" s="84"/>
      <c r="P62" s="37"/>
      <c r="Q62" s="37"/>
      <c r="R62" s="37"/>
      <c r="S62" s="37"/>
    </row>
    <row r="63" spans="1:30" ht="60.75" customHeight="1">
      <c r="A63" s="287" t="s">
        <v>153</v>
      </c>
      <c r="B63" s="288"/>
      <c r="C63" s="288"/>
      <c r="D63" s="288"/>
      <c r="E63" s="288"/>
      <c r="F63" s="288"/>
      <c r="G63" s="288"/>
      <c r="H63" s="288"/>
      <c r="I63" s="288"/>
      <c r="J63" s="288"/>
      <c r="K63" s="289"/>
      <c r="L63" s="298">
        <f>L32+L46+L62+L17</f>
        <v>0</v>
      </c>
      <c r="M63" s="84"/>
      <c r="N63" s="84"/>
      <c r="O63" s="84"/>
      <c r="P63" s="84"/>
      <c r="Q63" s="84"/>
      <c r="R63" s="84"/>
      <c r="S63" s="84"/>
      <c r="U63" s="297"/>
      <c r="V63" s="297"/>
      <c r="W63" s="297"/>
      <c r="X63" s="297"/>
      <c r="Y63" s="297"/>
      <c r="Z63" s="297"/>
      <c r="AA63" s="297"/>
      <c r="AB63" s="297"/>
      <c r="AC63" s="297"/>
      <c r="AD63" s="297"/>
    </row>
    <row r="64" spans="1:30" ht="30.75" customHeight="1" thickBot="1">
      <c r="A64" s="290"/>
      <c r="B64" s="291"/>
      <c r="C64" s="291"/>
      <c r="D64" s="291"/>
      <c r="E64" s="291"/>
      <c r="F64" s="291"/>
      <c r="G64" s="291"/>
      <c r="H64" s="291"/>
      <c r="I64" s="291"/>
      <c r="J64" s="291"/>
      <c r="K64" s="292"/>
      <c r="L64" s="299"/>
      <c r="M64" s="194"/>
      <c r="N64" s="194"/>
      <c r="O64" s="84"/>
      <c r="P64" s="300"/>
      <c r="Q64" s="301"/>
      <c r="R64" s="301"/>
      <c r="S64" s="301"/>
      <c r="U64" s="297"/>
      <c r="V64" s="297"/>
      <c r="W64" s="297"/>
      <c r="X64" s="297"/>
      <c r="Y64" s="297"/>
      <c r="Z64" s="297"/>
      <c r="AA64" s="297"/>
      <c r="AB64" s="297"/>
      <c r="AC64" s="297"/>
      <c r="AD64" s="297"/>
    </row>
  </sheetData>
  <mergeCells count="90">
    <mergeCell ref="A3:K6"/>
    <mergeCell ref="V13:Y14"/>
    <mergeCell ref="Z2:AC2"/>
    <mergeCell ref="V2:Y2"/>
    <mergeCell ref="A2:K2"/>
    <mergeCell ref="P2:S2"/>
    <mergeCell ref="A14:H14"/>
    <mergeCell ref="K14:K15"/>
    <mergeCell ref="Z15:AC16"/>
    <mergeCell ref="Z13:AC14"/>
    <mergeCell ref="V15:Y16"/>
    <mergeCell ref="P14:S15"/>
    <mergeCell ref="P7:S11"/>
    <mergeCell ref="V3:Y12"/>
    <mergeCell ref="P16:S16"/>
    <mergeCell ref="A8:L13"/>
    <mergeCell ref="P3:S4"/>
    <mergeCell ref="V24:AC26"/>
    <mergeCell ref="P34:S34"/>
    <mergeCell ref="P31:S31"/>
    <mergeCell ref="V31:Y31"/>
    <mergeCell ref="V29:Y29"/>
    <mergeCell ref="P24:S24"/>
    <mergeCell ref="A16:K16"/>
    <mergeCell ref="V21:AC21"/>
    <mergeCell ref="P22:S22"/>
    <mergeCell ref="P20:S20"/>
    <mergeCell ref="V22:AC22"/>
    <mergeCell ref="V18:AC20"/>
    <mergeCell ref="Z3:AC12"/>
    <mergeCell ref="P26:S26"/>
    <mergeCell ref="P25:S25"/>
    <mergeCell ref="P17:S17"/>
    <mergeCell ref="P21:S21"/>
    <mergeCell ref="P23:S23"/>
    <mergeCell ref="P18:S18"/>
    <mergeCell ref="V34:Y34"/>
    <mergeCell ref="V36:Y36"/>
    <mergeCell ref="P28:S28"/>
    <mergeCell ref="V28:AC28"/>
    <mergeCell ref="P30:S30"/>
    <mergeCell ref="P29:S29"/>
    <mergeCell ref="V30:Y30"/>
    <mergeCell ref="P27:S27"/>
    <mergeCell ref="A33:K33"/>
    <mergeCell ref="P58:S58"/>
    <mergeCell ref="P37:S37"/>
    <mergeCell ref="P42:S42"/>
    <mergeCell ref="P41:S41"/>
    <mergeCell ref="P35:S35"/>
    <mergeCell ref="P36:S36"/>
    <mergeCell ref="A32:K32"/>
    <mergeCell ref="V43:Y43"/>
    <mergeCell ref="V45:Y45"/>
    <mergeCell ref="V44:Y44"/>
    <mergeCell ref="P44:S44"/>
    <mergeCell ref="P45:S45"/>
    <mergeCell ref="P43:S43"/>
    <mergeCell ref="V41:Y41"/>
    <mergeCell ref="V37:Y37"/>
    <mergeCell ref="A63:K64"/>
    <mergeCell ref="A62:K62"/>
    <mergeCell ref="P61:S61"/>
    <mergeCell ref="V59:Y59"/>
    <mergeCell ref="V61:Y61"/>
    <mergeCell ref="V60:Y60"/>
    <mergeCell ref="U63:AD64"/>
    <mergeCell ref="L63:L64"/>
    <mergeCell ref="P64:S64"/>
    <mergeCell ref="P60:S60"/>
    <mergeCell ref="P59:S59"/>
    <mergeCell ref="A46:K46"/>
    <mergeCell ref="A47:K47"/>
    <mergeCell ref="P57:S57"/>
    <mergeCell ref="V47:AC47"/>
    <mergeCell ref="P48:S48"/>
    <mergeCell ref="P50:S50"/>
    <mergeCell ref="V50:Y50"/>
    <mergeCell ref="V49:Y49"/>
    <mergeCell ref="V48:Y48"/>
    <mergeCell ref="P49:S49"/>
    <mergeCell ref="V52:Y52"/>
    <mergeCell ref="V51:Y51"/>
    <mergeCell ref="P53:S53"/>
    <mergeCell ref="P56:S56"/>
    <mergeCell ref="P55:S55"/>
    <mergeCell ref="V53:Y53"/>
    <mergeCell ref="P54:S54"/>
    <mergeCell ref="P52:S52"/>
    <mergeCell ref="P51:S51"/>
  </mergeCells>
  <phoneticPr fontId="4" type="noConversion"/>
  <pageMargins left="0.98425196850393704" right="0.23622047244094491" top="0.23622047244094491" bottom="0.15748031496062992" header="0.27559055118110237" footer="0.15748031496062992"/>
  <pageSetup paperSize="9" scale="19" orientation="portrait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5:O59"/>
  <sheetViews>
    <sheetView topLeftCell="A28" workbookViewId="0">
      <selection activeCell="F47" sqref="F47"/>
    </sheetView>
  </sheetViews>
  <sheetFormatPr defaultRowHeight="15"/>
  <cols>
    <col min="1" max="1" width="6.42578125" style="72" customWidth="1"/>
    <col min="2" max="2" width="42" customWidth="1"/>
    <col min="3" max="3" width="10.28515625" customWidth="1"/>
    <col min="4" max="4" width="9" style="19" customWidth="1"/>
    <col min="5" max="5" width="7.28515625" customWidth="1"/>
    <col min="6" max="6" width="7.42578125" customWidth="1"/>
    <col min="7" max="7" width="7.7109375" customWidth="1"/>
    <col min="8" max="8" width="7.5703125" customWidth="1"/>
    <col min="9" max="9" width="11" bestFit="1" customWidth="1"/>
    <col min="10" max="10" width="7.42578125" customWidth="1"/>
    <col min="11" max="11" width="6.140625" customWidth="1"/>
    <col min="12" max="12" width="7.5703125" customWidth="1"/>
    <col min="13" max="13" width="19.42578125" style="49" customWidth="1"/>
    <col min="14" max="14" width="9.140625" style="40"/>
    <col min="15" max="15" width="15" style="40" customWidth="1"/>
  </cols>
  <sheetData>
    <row r="5" spans="1:15" ht="15" customHeight="1"/>
    <row r="6" spans="1:15" ht="9" customHeight="1"/>
    <row r="7" spans="1:15" ht="30.75" customHeight="1">
      <c r="A7" s="381" t="s">
        <v>10</v>
      </c>
      <c r="B7" s="381"/>
      <c r="C7" s="381"/>
      <c r="D7" s="381"/>
      <c r="E7" s="381"/>
      <c r="F7" s="381"/>
      <c r="G7" s="381"/>
      <c r="H7" s="381"/>
      <c r="I7" s="381"/>
      <c r="J7" s="381"/>
      <c r="K7" s="381"/>
      <c r="L7" s="381"/>
      <c r="M7" s="381"/>
      <c r="N7" s="381"/>
      <c r="O7" s="381"/>
    </row>
    <row r="8" spans="1:15" ht="14.25" customHeight="1" thickBot="1">
      <c r="A8" s="25"/>
      <c r="B8" s="48"/>
      <c r="C8" s="48"/>
      <c r="D8" s="26"/>
      <c r="E8" s="27" t="s">
        <v>124</v>
      </c>
      <c r="F8" s="25"/>
      <c r="G8" s="25"/>
      <c r="H8" s="25"/>
      <c r="I8" s="25"/>
      <c r="J8" s="25"/>
      <c r="K8" s="25"/>
      <c r="L8" s="25"/>
      <c r="M8" s="51"/>
      <c r="N8" s="25"/>
      <c r="O8" s="25"/>
    </row>
    <row r="9" spans="1:15" ht="45">
      <c r="A9" s="126" t="s">
        <v>13</v>
      </c>
      <c r="B9" s="127" t="s">
        <v>14</v>
      </c>
      <c r="C9" s="127"/>
      <c r="D9" s="128" t="s">
        <v>26</v>
      </c>
      <c r="E9" s="129" t="s">
        <v>15</v>
      </c>
      <c r="F9" s="130" t="s">
        <v>16</v>
      </c>
      <c r="G9" s="130" t="s">
        <v>17</v>
      </c>
      <c r="H9" s="130" t="s">
        <v>22</v>
      </c>
      <c r="I9" s="130" t="s">
        <v>18</v>
      </c>
      <c r="J9" s="382" t="s">
        <v>65</v>
      </c>
      <c r="K9" s="382"/>
      <c r="L9" s="382"/>
      <c r="M9" s="131" t="s">
        <v>19</v>
      </c>
      <c r="N9" s="130" t="s">
        <v>20</v>
      </c>
      <c r="O9" s="132" t="s">
        <v>21</v>
      </c>
    </row>
    <row r="10" spans="1:15" ht="24.95" customHeight="1">
      <c r="A10" s="133">
        <v>1</v>
      </c>
      <c r="B10" s="5" t="s">
        <v>179</v>
      </c>
      <c r="C10" s="5"/>
      <c r="D10" s="24">
        <f>1*'ДОХЛОКС (Бланк Заказа) '!K17</f>
        <v>0</v>
      </c>
      <c r="E10" s="6">
        <v>50</v>
      </c>
      <c r="F10" s="7">
        <v>2.75</v>
      </c>
      <c r="G10" s="8">
        <v>2.9</v>
      </c>
      <c r="H10" s="7">
        <f>G10-F10</f>
        <v>0.14999999999999991</v>
      </c>
      <c r="I10" s="9">
        <f>(J10*K10*L10)/1000000000</f>
        <v>7.1415000000000003E-3</v>
      </c>
      <c r="J10" s="10">
        <v>345</v>
      </c>
      <c r="K10" s="11">
        <v>180</v>
      </c>
      <c r="L10" s="11">
        <v>115</v>
      </c>
      <c r="M10" s="50">
        <v>4627163700125</v>
      </c>
      <c r="N10" s="12">
        <f>SUM(I10*D10)</f>
        <v>0</v>
      </c>
      <c r="O10" s="134">
        <f>SUM(G10*D10)</f>
        <v>0</v>
      </c>
    </row>
    <row r="11" spans="1:15" ht="24.95" customHeight="1">
      <c r="A11" s="133">
        <v>2</v>
      </c>
      <c r="B11" s="5" t="s">
        <v>119</v>
      </c>
      <c r="C11" s="5"/>
      <c r="D11" s="24">
        <f>1*'ДОХЛОКС (Бланк Заказа) '!K18</f>
        <v>0</v>
      </c>
      <c r="E11" s="6">
        <v>48</v>
      </c>
      <c r="F11" s="7">
        <v>2.16</v>
      </c>
      <c r="G11" s="8">
        <v>2.4</v>
      </c>
      <c r="H11" s="7">
        <f>G11-F11</f>
        <v>0.23999999999999977</v>
      </c>
      <c r="I11" s="9">
        <f t="shared" ref="I11:I21" si="0">(J11*K11*L11)/1000000000</f>
        <v>1.34688E-2</v>
      </c>
      <c r="J11" s="10">
        <v>400</v>
      </c>
      <c r="K11" s="11">
        <v>244</v>
      </c>
      <c r="L11" s="11">
        <v>138</v>
      </c>
      <c r="M11" s="50">
        <v>4620769131508</v>
      </c>
      <c r="N11" s="12">
        <f t="shared" ref="N11:N16" si="1">SUM(I11*D11)</f>
        <v>0</v>
      </c>
      <c r="O11" s="134">
        <f t="shared" ref="O11:O16" si="2">SUM(G11*D11)</f>
        <v>0</v>
      </c>
    </row>
    <row r="12" spans="1:15" ht="24.95" customHeight="1">
      <c r="A12" s="133">
        <v>3</v>
      </c>
      <c r="B12" s="5" t="s">
        <v>120</v>
      </c>
      <c r="C12" s="5"/>
      <c r="D12" s="24">
        <f>1*'ДОХЛОКС (Бланк Заказа) '!K19</f>
        <v>0</v>
      </c>
      <c r="E12" s="6">
        <v>48</v>
      </c>
      <c r="F12" s="7">
        <v>2.16</v>
      </c>
      <c r="G12" s="8">
        <v>2.4</v>
      </c>
      <c r="H12" s="7">
        <f>G12-F12</f>
        <v>0.23999999999999977</v>
      </c>
      <c r="I12" s="9">
        <f>(J12*K12*L12)/1000000000</f>
        <v>1.34688E-2</v>
      </c>
      <c r="J12" s="10">
        <v>400</v>
      </c>
      <c r="K12" s="11">
        <v>244</v>
      </c>
      <c r="L12" s="11">
        <v>138</v>
      </c>
      <c r="M12" s="50">
        <v>4620769131546</v>
      </c>
      <c r="N12" s="12">
        <f t="shared" si="1"/>
        <v>0</v>
      </c>
      <c r="O12" s="134">
        <f t="shared" si="2"/>
        <v>0</v>
      </c>
    </row>
    <row r="13" spans="1:15" ht="24.95" customHeight="1">
      <c r="A13" s="133">
        <v>4</v>
      </c>
      <c r="B13" s="5" t="s">
        <v>83</v>
      </c>
      <c r="C13" s="5"/>
      <c r="D13" s="24">
        <f>1*'ДОХЛОКС (Бланк Заказа) '!K20</f>
        <v>0</v>
      </c>
      <c r="E13" s="6">
        <v>48</v>
      </c>
      <c r="F13" s="7">
        <v>2.16</v>
      </c>
      <c r="G13" s="8">
        <v>2.4</v>
      </c>
      <c r="H13" s="7">
        <f>G13-F13</f>
        <v>0.23999999999999977</v>
      </c>
      <c r="I13" s="9">
        <f t="shared" si="0"/>
        <v>1.34688E-2</v>
      </c>
      <c r="J13" s="10">
        <v>400</v>
      </c>
      <c r="K13" s="11">
        <v>244</v>
      </c>
      <c r="L13" s="11">
        <v>138</v>
      </c>
      <c r="M13" s="50">
        <v>4620769131072</v>
      </c>
      <c r="N13" s="12">
        <f t="shared" si="1"/>
        <v>0</v>
      </c>
      <c r="O13" s="134">
        <f t="shared" si="2"/>
        <v>0</v>
      </c>
    </row>
    <row r="14" spans="1:15" ht="28.5" customHeight="1">
      <c r="A14" s="133">
        <v>5</v>
      </c>
      <c r="B14" s="5" t="s">
        <v>84</v>
      </c>
      <c r="C14" s="5"/>
      <c r="D14" s="24">
        <f>1*'ДОХЛОКС (Бланк Заказа) '!K21</f>
        <v>0</v>
      </c>
      <c r="E14" s="14">
        <v>24</v>
      </c>
      <c r="F14" s="7">
        <v>1.86</v>
      </c>
      <c r="G14" s="8">
        <v>2.1</v>
      </c>
      <c r="H14" s="7">
        <f>G14-F14</f>
        <v>0.24</v>
      </c>
      <c r="I14" s="9">
        <f>(J14*K14*L14)/1000000000</f>
        <v>1.34688E-2</v>
      </c>
      <c r="J14" s="10">
        <v>400</v>
      </c>
      <c r="K14" s="11">
        <v>244</v>
      </c>
      <c r="L14" s="11">
        <v>138</v>
      </c>
      <c r="M14" s="50">
        <v>4620769131539</v>
      </c>
      <c r="N14" s="12">
        <f t="shared" si="1"/>
        <v>0</v>
      </c>
      <c r="O14" s="134">
        <f t="shared" si="2"/>
        <v>0</v>
      </c>
    </row>
    <row r="15" spans="1:15" ht="24.95" customHeight="1">
      <c r="A15" s="133">
        <v>6</v>
      </c>
      <c r="B15" s="5" t="s">
        <v>163</v>
      </c>
      <c r="C15" s="91"/>
      <c r="D15" s="22">
        <f>1*'ДОХЛОКС (Бланк Заказа) '!K22</f>
        <v>0</v>
      </c>
      <c r="E15" s="14">
        <v>40</v>
      </c>
      <c r="F15" s="7">
        <v>4.2</v>
      </c>
      <c r="G15" s="8">
        <v>4.5</v>
      </c>
      <c r="H15" s="7">
        <v>0.3</v>
      </c>
      <c r="I15" s="9">
        <f>(J15*K15*L15)/1000000000</f>
        <v>1.2628E-2</v>
      </c>
      <c r="J15" s="10">
        <v>385</v>
      </c>
      <c r="K15" s="11">
        <v>200</v>
      </c>
      <c r="L15" s="11">
        <v>164</v>
      </c>
      <c r="M15" s="50">
        <v>4620769131201</v>
      </c>
      <c r="N15" s="12">
        <f t="shared" si="1"/>
        <v>0</v>
      </c>
      <c r="O15" s="134">
        <f t="shared" si="2"/>
        <v>0</v>
      </c>
    </row>
    <row r="16" spans="1:15" ht="24.95" customHeight="1">
      <c r="A16" s="133">
        <v>7</v>
      </c>
      <c r="B16" s="265" t="s">
        <v>170</v>
      </c>
      <c r="C16" s="91"/>
      <c r="D16" s="22">
        <f>1*'ДОХЛОКС (Бланк Заказа) '!K23</f>
        <v>0</v>
      </c>
      <c r="E16" s="14">
        <v>100</v>
      </c>
      <c r="F16" s="7">
        <v>4.4000000000000004</v>
      </c>
      <c r="G16" s="8">
        <v>4.7</v>
      </c>
      <c r="H16" s="7">
        <v>0.3</v>
      </c>
      <c r="I16" s="9">
        <f>(J16*K16*L16)/1000000000</f>
        <v>1.2518400000000001E-2</v>
      </c>
      <c r="J16" s="10">
        <v>320</v>
      </c>
      <c r="K16" s="11">
        <v>240</v>
      </c>
      <c r="L16" s="11">
        <v>163</v>
      </c>
      <c r="M16" s="264">
        <v>4627163700118</v>
      </c>
      <c r="N16" s="12">
        <f t="shared" si="1"/>
        <v>0</v>
      </c>
      <c r="O16" s="134">
        <f t="shared" si="2"/>
        <v>0</v>
      </c>
    </row>
    <row r="17" spans="1:15" ht="24.95" customHeight="1">
      <c r="A17" s="136">
        <v>8</v>
      </c>
      <c r="B17" s="92" t="s">
        <v>126</v>
      </c>
      <c r="C17" s="92"/>
      <c r="D17" s="100">
        <f>1*'ДОХЛОКС (Бланк Заказа) '!K24</f>
        <v>0</v>
      </c>
      <c r="E17" s="101">
        <v>48</v>
      </c>
      <c r="F17" s="102">
        <v>2.16</v>
      </c>
      <c r="G17" s="103">
        <v>2.4</v>
      </c>
      <c r="H17" s="102">
        <f t="shared" ref="H17:H24" si="3">G17-F17</f>
        <v>0.23999999999999977</v>
      </c>
      <c r="I17" s="104">
        <f t="shared" si="0"/>
        <v>1.274E-2</v>
      </c>
      <c r="J17" s="105">
        <v>400</v>
      </c>
      <c r="K17" s="106">
        <v>245</v>
      </c>
      <c r="L17" s="106">
        <v>130</v>
      </c>
      <c r="M17" s="107">
        <v>4620769130013</v>
      </c>
      <c r="N17" s="101">
        <f t="shared" ref="N17:N24" si="4">SUM(I17*D17)</f>
        <v>0</v>
      </c>
      <c r="O17" s="137">
        <f t="shared" ref="O17:O24" si="5">SUM(G17*D17)</f>
        <v>0</v>
      </c>
    </row>
    <row r="18" spans="1:15" ht="24.95" customHeight="1">
      <c r="A18" s="136">
        <v>9</v>
      </c>
      <c r="B18" s="5" t="s">
        <v>127</v>
      </c>
      <c r="C18" s="5"/>
      <c r="D18" s="21">
        <f>1*'ДОХЛОКС (Бланк Заказа) '!K25</f>
        <v>0</v>
      </c>
      <c r="E18" s="12">
        <v>36</v>
      </c>
      <c r="F18" s="7">
        <v>3.8</v>
      </c>
      <c r="G18" s="13">
        <v>4.0999999999999996</v>
      </c>
      <c r="H18" s="7">
        <f t="shared" si="3"/>
        <v>0.29999999999999982</v>
      </c>
      <c r="I18" s="9">
        <f t="shared" si="0"/>
        <v>2.2423295999999999E-2</v>
      </c>
      <c r="J18" s="10">
        <v>388</v>
      </c>
      <c r="K18" s="11">
        <v>224</v>
      </c>
      <c r="L18" s="11">
        <v>258</v>
      </c>
      <c r="M18" s="50">
        <v>4620769130334</v>
      </c>
      <c r="N18" s="12">
        <f t="shared" si="4"/>
        <v>0</v>
      </c>
      <c r="O18" s="134">
        <f t="shared" si="5"/>
        <v>0</v>
      </c>
    </row>
    <row r="19" spans="1:15" ht="24.95" customHeight="1">
      <c r="A19" s="133">
        <v>10</v>
      </c>
      <c r="B19" s="5" t="s">
        <v>68</v>
      </c>
      <c r="C19" s="5"/>
      <c r="D19" s="21">
        <f>1*'ДОХЛОКС (Бланк Заказа) '!K26</f>
        <v>0</v>
      </c>
      <c r="E19" s="12">
        <v>48</v>
      </c>
      <c r="F19" s="7">
        <v>2.36</v>
      </c>
      <c r="G19" s="8">
        <v>2.6</v>
      </c>
      <c r="H19" s="7">
        <f t="shared" si="3"/>
        <v>0.24000000000000021</v>
      </c>
      <c r="I19" s="9">
        <f t="shared" si="0"/>
        <v>2.2423295999999999E-2</v>
      </c>
      <c r="J19" s="10">
        <v>388</v>
      </c>
      <c r="K19" s="11">
        <v>224</v>
      </c>
      <c r="L19" s="11">
        <v>258</v>
      </c>
      <c r="M19" s="50">
        <v>4620769130341</v>
      </c>
      <c r="N19" s="12">
        <f t="shared" si="4"/>
        <v>0</v>
      </c>
      <c r="O19" s="134">
        <f t="shared" si="5"/>
        <v>0</v>
      </c>
    </row>
    <row r="20" spans="1:15" ht="24.95" customHeight="1">
      <c r="A20" s="133">
        <v>11</v>
      </c>
      <c r="B20" s="5" t="s">
        <v>75</v>
      </c>
      <c r="C20" s="5"/>
      <c r="D20" s="21">
        <f>1*'ДОХЛОКС (Бланк Заказа) '!K27</f>
        <v>0</v>
      </c>
      <c r="E20" s="12">
        <v>36</v>
      </c>
      <c r="F20" s="7">
        <v>3.8</v>
      </c>
      <c r="G20" s="13">
        <v>4.0999999999999996</v>
      </c>
      <c r="H20" s="7">
        <f t="shared" si="3"/>
        <v>0.29999999999999982</v>
      </c>
      <c r="I20" s="9">
        <f t="shared" si="0"/>
        <v>2.2423295999999999E-2</v>
      </c>
      <c r="J20" s="10">
        <v>388</v>
      </c>
      <c r="K20" s="11">
        <v>224</v>
      </c>
      <c r="L20" s="11">
        <v>258</v>
      </c>
      <c r="M20" s="50">
        <v>4620769131119</v>
      </c>
      <c r="N20" s="12">
        <f t="shared" si="4"/>
        <v>0</v>
      </c>
      <c r="O20" s="134">
        <f t="shared" si="5"/>
        <v>0</v>
      </c>
    </row>
    <row r="21" spans="1:15" ht="24.95" customHeight="1" thickBot="1">
      <c r="A21" s="133">
        <v>12</v>
      </c>
      <c r="B21" s="109" t="s">
        <v>49</v>
      </c>
      <c r="C21" s="109"/>
      <c r="D21" s="125">
        <f>1*'ДОХЛОКС (Бланк Заказа) '!K28</f>
        <v>0</v>
      </c>
      <c r="E21" s="110">
        <v>48</v>
      </c>
      <c r="F21" s="111">
        <v>2.36</v>
      </c>
      <c r="G21" s="112">
        <v>2.6</v>
      </c>
      <c r="H21" s="111">
        <f t="shared" si="3"/>
        <v>0.24000000000000021</v>
      </c>
      <c r="I21" s="113">
        <f t="shared" si="0"/>
        <v>2.2423295999999999E-2</v>
      </c>
      <c r="J21" s="10">
        <v>388</v>
      </c>
      <c r="K21" s="11">
        <v>224</v>
      </c>
      <c r="L21" s="11">
        <v>258</v>
      </c>
      <c r="M21" s="116">
        <v>4620769131041</v>
      </c>
      <c r="N21" s="117">
        <f t="shared" si="4"/>
        <v>0</v>
      </c>
      <c r="O21" s="135">
        <f t="shared" si="5"/>
        <v>0</v>
      </c>
    </row>
    <row r="22" spans="1:15" ht="24.95" customHeight="1">
      <c r="A22" s="136">
        <v>13</v>
      </c>
      <c r="B22" s="119" t="s">
        <v>72</v>
      </c>
      <c r="C22" s="119"/>
      <c r="D22" s="100">
        <v>0</v>
      </c>
      <c r="E22" s="101">
        <v>100</v>
      </c>
      <c r="F22" s="120">
        <v>1.64</v>
      </c>
      <c r="G22" s="121">
        <v>1.84</v>
      </c>
      <c r="H22" s="120">
        <f>G22-F22</f>
        <v>0.20000000000000018</v>
      </c>
      <c r="I22" s="122">
        <f>(J22*K22*L22)/1000000000</f>
        <v>4.8971520000000001E-3</v>
      </c>
      <c r="J22" s="123">
        <v>218</v>
      </c>
      <c r="K22" s="124">
        <v>208</v>
      </c>
      <c r="L22" s="124">
        <v>108</v>
      </c>
      <c r="M22" s="107">
        <v>4607060892529</v>
      </c>
      <c r="N22" s="101">
        <f t="shared" si="4"/>
        <v>0</v>
      </c>
      <c r="O22" s="137">
        <f t="shared" si="5"/>
        <v>0</v>
      </c>
    </row>
    <row r="23" spans="1:15" ht="24.95" customHeight="1">
      <c r="A23" s="133">
        <v>14</v>
      </c>
      <c r="B23" s="47" t="s">
        <v>48</v>
      </c>
      <c r="C23" s="47"/>
      <c r="D23" s="21">
        <f>1*'ДОХЛОКС (Бланк Заказа) '!K30</f>
        <v>0</v>
      </c>
      <c r="E23" s="12">
        <v>135</v>
      </c>
      <c r="F23" s="41">
        <v>2.4</v>
      </c>
      <c r="G23" s="42">
        <v>2.8</v>
      </c>
      <c r="H23" s="41">
        <f t="shared" si="3"/>
        <v>0.39999999999999991</v>
      </c>
      <c r="I23" s="43">
        <f>(J23*K23*L23)/1000000000</f>
        <v>5.1705240000000001E-3</v>
      </c>
      <c r="J23" s="44">
        <v>218</v>
      </c>
      <c r="K23" s="45">
        <v>201</v>
      </c>
      <c r="L23" s="45">
        <v>118</v>
      </c>
      <c r="M23" s="50">
        <v>4607060892178</v>
      </c>
      <c r="N23" s="12">
        <f t="shared" si="4"/>
        <v>0</v>
      </c>
      <c r="O23" s="134">
        <f t="shared" si="5"/>
        <v>0</v>
      </c>
    </row>
    <row r="24" spans="1:15" ht="24.95" customHeight="1" thickBot="1">
      <c r="A24" s="141">
        <v>15</v>
      </c>
      <c r="B24" s="142" t="s">
        <v>28</v>
      </c>
      <c r="C24" s="142"/>
      <c r="D24" s="22">
        <f>1*'ДОХЛОКС (Бланк Заказа) '!K31</f>
        <v>0</v>
      </c>
      <c r="E24" s="143">
        <v>200</v>
      </c>
      <c r="F24" s="144">
        <v>3.4</v>
      </c>
      <c r="G24" s="145">
        <v>3.7</v>
      </c>
      <c r="H24" s="144">
        <f t="shared" si="3"/>
        <v>0.30000000000000027</v>
      </c>
      <c r="I24" s="146">
        <f>(J24*K24*L24)/1000000000</f>
        <v>2.7456000000000001E-2</v>
      </c>
      <c r="J24" s="147">
        <v>440</v>
      </c>
      <c r="K24" s="148">
        <v>320</v>
      </c>
      <c r="L24" s="148">
        <v>195</v>
      </c>
      <c r="M24" s="149">
        <v>4603646001491</v>
      </c>
      <c r="N24" s="143">
        <f t="shared" si="4"/>
        <v>0</v>
      </c>
      <c r="O24" s="150">
        <f t="shared" si="5"/>
        <v>0</v>
      </c>
    </row>
    <row r="25" spans="1:15" ht="14.25" customHeight="1" thickBot="1">
      <c r="A25" s="151"/>
      <c r="B25" s="152"/>
      <c r="C25" s="152"/>
      <c r="D25" s="153"/>
      <c r="E25" s="154" t="s">
        <v>125</v>
      </c>
      <c r="F25" s="155"/>
      <c r="G25" s="155"/>
      <c r="H25" s="155"/>
      <c r="I25" s="155"/>
      <c r="J25" s="155"/>
      <c r="K25" s="155"/>
      <c r="L25" s="155"/>
      <c r="M25" s="156"/>
      <c r="N25" s="155"/>
      <c r="O25" s="157"/>
    </row>
    <row r="26" spans="1:15" ht="24.95" customHeight="1">
      <c r="A26" s="136">
        <v>16</v>
      </c>
      <c r="B26" s="119" t="s">
        <v>24</v>
      </c>
      <c r="C26" s="119"/>
      <c r="D26" s="100">
        <f>1*'ДОХЛОКС (Бланк Заказа) '!K34</f>
        <v>0</v>
      </c>
      <c r="E26" s="101">
        <v>50</v>
      </c>
      <c r="F26" s="108">
        <v>8.1</v>
      </c>
      <c r="G26" s="108">
        <v>8.4</v>
      </c>
      <c r="H26" s="102">
        <f t="shared" ref="H26:H37" si="6">G26-F26</f>
        <v>0.30000000000000071</v>
      </c>
      <c r="I26" s="104">
        <f t="shared" ref="I26:I37" si="7">(J26*K26*L26)/1000000000</f>
        <v>2.7456000000000001E-2</v>
      </c>
      <c r="J26" s="105">
        <v>440</v>
      </c>
      <c r="K26" s="106">
        <v>320</v>
      </c>
      <c r="L26" s="106">
        <v>195</v>
      </c>
      <c r="M26" s="107">
        <v>4607060890013</v>
      </c>
      <c r="N26" s="101">
        <f t="shared" ref="N26:N37" si="8">SUM(I26*D26)</f>
        <v>0</v>
      </c>
      <c r="O26" s="137">
        <f t="shared" ref="O26:O37" si="9">SUM(G26*D26)</f>
        <v>0</v>
      </c>
    </row>
    <row r="27" spans="1:15" ht="24.95" customHeight="1">
      <c r="A27" s="133">
        <v>17</v>
      </c>
      <c r="B27" s="47" t="s">
        <v>60</v>
      </c>
      <c r="C27" s="47"/>
      <c r="D27" s="21">
        <f>1*'ДОХЛОКС (Бланк Заказа) '!K35</f>
        <v>0</v>
      </c>
      <c r="E27" s="12">
        <v>100</v>
      </c>
      <c r="F27" s="7">
        <v>9.6999999999999993</v>
      </c>
      <c r="G27" s="13">
        <v>10</v>
      </c>
      <c r="H27" s="7">
        <f>G27-F27</f>
        <v>0.30000000000000071</v>
      </c>
      <c r="I27" s="9">
        <f>(J27*K27*L27)/1000000000</f>
        <v>2.2888249999999999E-2</v>
      </c>
      <c r="J27" s="10">
        <v>385</v>
      </c>
      <c r="K27" s="11">
        <v>290</v>
      </c>
      <c r="L27" s="11">
        <v>205</v>
      </c>
      <c r="M27" s="46">
        <v>4620769131454</v>
      </c>
      <c r="N27" s="12">
        <f>SUM(I27*D27)</f>
        <v>0</v>
      </c>
      <c r="O27" s="134">
        <f>SUM(G27*D27)</f>
        <v>0</v>
      </c>
    </row>
    <row r="28" spans="1:15" ht="24.95" customHeight="1">
      <c r="A28" s="133">
        <v>18</v>
      </c>
      <c r="B28" s="47" t="s">
        <v>36</v>
      </c>
      <c r="C28" s="47"/>
      <c r="D28" s="21">
        <f>1*'ДОХЛОКС (Бланк Заказа) '!K36</f>
        <v>0</v>
      </c>
      <c r="E28" s="12">
        <v>100</v>
      </c>
      <c r="F28" s="7">
        <v>9.6999999999999993</v>
      </c>
      <c r="G28" s="13">
        <v>10</v>
      </c>
      <c r="H28" s="7">
        <f t="shared" si="6"/>
        <v>0.30000000000000071</v>
      </c>
      <c r="I28" s="9">
        <f t="shared" si="7"/>
        <v>2.2888249999999999E-2</v>
      </c>
      <c r="J28" s="10">
        <v>385</v>
      </c>
      <c r="K28" s="11">
        <v>290</v>
      </c>
      <c r="L28" s="11">
        <v>205</v>
      </c>
      <c r="M28" s="46">
        <v>4620769131218</v>
      </c>
      <c r="N28" s="12">
        <f t="shared" si="8"/>
        <v>0</v>
      </c>
      <c r="O28" s="134">
        <f t="shared" si="9"/>
        <v>0</v>
      </c>
    </row>
    <row r="29" spans="1:15" ht="24.95" customHeight="1">
      <c r="A29" s="133">
        <v>19</v>
      </c>
      <c r="B29" s="47" t="s">
        <v>37</v>
      </c>
      <c r="C29" s="47"/>
      <c r="D29" s="21">
        <f>1*'ДОХЛОКС (Бланк Заказа) '!K37</f>
        <v>0</v>
      </c>
      <c r="E29" s="12">
        <v>50</v>
      </c>
      <c r="F29" s="7">
        <v>9.6999999999999993</v>
      </c>
      <c r="G29" s="13">
        <v>10</v>
      </c>
      <c r="H29" s="7">
        <f t="shared" si="6"/>
        <v>0.30000000000000071</v>
      </c>
      <c r="I29" s="9">
        <f t="shared" si="7"/>
        <v>2.2888249999999999E-2</v>
      </c>
      <c r="J29" s="10">
        <v>385</v>
      </c>
      <c r="K29" s="11">
        <v>290</v>
      </c>
      <c r="L29" s="11">
        <v>205</v>
      </c>
      <c r="M29" s="46">
        <v>4620769131232</v>
      </c>
      <c r="N29" s="12">
        <f t="shared" si="8"/>
        <v>0</v>
      </c>
      <c r="O29" s="134">
        <f t="shared" si="9"/>
        <v>0</v>
      </c>
    </row>
    <row r="30" spans="1:15" ht="24.95" customHeight="1">
      <c r="A30" s="133">
        <v>20</v>
      </c>
      <c r="B30" s="93" t="s">
        <v>167</v>
      </c>
      <c r="C30" s="47"/>
      <c r="D30" s="21">
        <f>1*'ДОХЛОКС (Бланк Заказа) '!K38</f>
        <v>0</v>
      </c>
      <c r="E30" s="12">
        <v>50</v>
      </c>
      <c r="F30" s="7">
        <v>9.6999999999999993</v>
      </c>
      <c r="G30" s="13">
        <v>10</v>
      </c>
      <c r="H30" s="7">
        <f>G30-F30</f>
        <v>0.30000000000000071</v>
      </c>
      <c r="I30" s="9">
        <f>(J30*K30*L30)/1000000000</f>
        <v>2.2888249999999999E-2</v>
      </c>
      <c r="J30" s="10">
        <v>385</v>
      </c>
      <c r="K30" s="11">
        <v>290</v>
      </c>
      <c r="L30" s="11">
        <v>205</v>
      </c>
      <c r="M30" s="263">
        <v>4627163700071</v>
      </c>
      <c r="N30" s="12">
        <f>SUM(I30*D30)</f>
        <v>0</v>
      </c>
      <c r="O30" s="134">
        <f>SUM(G30*D30)</f>
        <v>0</v>
      </c>
    </row>
    <row r="31" spans="1:15" ht="24.95" customHeight="1">
      <c r="A31" s="133">
        <v>21</v>
      </c>
      <c r="B31" s="5" t="s">
        <v>93</v>
      </c>
      <c r="C31" s="5"/>
      <c r="D31" s="24">
        <f>1*'ДОХЛОКС (Бланк Заказа) '!K39</f>
        <v>0</v>
      </c>
      <c r="E31" s="6">
        <v>30</v>
      </c>
      <c r="F31" s="7">
        <v>6</v>
      </c>
      <c r="G31" s="8">
        <v>6.4</v>
      </c>
      <c r="H31" s="7">
        <f>G31-F31</f>
        <v>0.40000000000000036</v>
      </c>
      <c r="I31" s="9">
        <f>(J31*K31*L31)/1000000000</f>
        <v>1.3731E-2</v>
      </c>
      <c r="J31" s="10">
        <v>398</v>
      </c>
      <c r="K31" s="11">
        <v>250</v>
      </c>
      <c r="L31" s="11">
        <v>138</v>
      </c>
      <c r="M31" s="50">
        <v>4627163700057</v>
      </c>
      <c r="N31" s="12">
        <f>SUM(I31*D31)</f>
        <v>0</v>
      </c>
      <c r="O31" s="134">
        <f>SUM(G31*D31)</f>
        <v>0</v>
      </c>
    </row>
    <row r="32" spans="1:15" ht="24.95" customHeight="1">
      <c r="A32" s="133">
        <v>22</v>
      </c>
      <c r="B32" s="5" t="s">
        <v>91</v>
      </c>
      <c r="C32" s="5"/>
      <c r="D32" s="24">
        <f>1*'ДОХЛОКС (Бланк Заказа) '!K40</f>
        <v>0</v>
      </c>
      <c r="E32" s="6">
        <v>48</v>
      </c>
      <c r="F32" s="7">
        <v>2.16</v>
      </c>
      <c r="G32" s="8">
        <v>2.4</v>
      </c>
      <c r="H32" s="7">
        <f>G32-F32</f>
        <v>0.23999999999999977</v>
      </c>
      <c r="I32" s="9">
        <f t="shared" si="7"/>
        <v>1.264032E-2</v>
      </c>
      <c r="J32" s="10">
        <v>396</v>
      </c>
      <c r="K32" s="11">
        <v>240</v>
      </c>
      <c r="L32" s="11">
        <v>133</v>
      </c>
      <c r="M32" s="50">
        <v>4627163700033</v>
      </c>
      <c r="N32" s="12">
        <f>SUM(I32*D32)</f>
        <v>0</v>
      </c>
      <c r="O32" s="134">
        <f>SUM(G32*D32)</f>
        <v>0</v>
      </c>
    </row>
    <row r="33" spans="1:15" ht="24.95" customHeight="1">
      <c r="A33" s="133">
        <v>23</v>
      </c>
      <c r="B33" s="47" t="s">
        <v>88</v>
      </c>
      <c r="C33" s="47"/>
      <c r="D33" s="21">
        <f>1*'ДОХЛОКС (Бланк Заказа) '!K41</f>
        <v>0</v>
      </c>
      <c r="E33" s="12">
        <v>50</v>
      </c>
      <c r="F33" s="13">
        <v>8.1</v>
      </c>
      <c r="G33" s="13">
        <v>8.4</v>
      </c>
      <c r="H33" s="7">
        <f>G33-F33</f>
        <v>0.30000000000000071</v>
      </c>
      <c r="I33" s="9">
        <f>(J33*K33*L33)/1000000000</f>
        <v>2.9171200000000001E-2</v>
      </c>
      <c r="J33" s="10">
        <v>424</v>
      </c>
      <c r="K33" s="11">
        <v>320</v>
      </c>
      <c r="L33" s="11">
        <v>215</v>
      </c>
      <c r="M33" s="50">
        <v>4607060892093</v>
      </c>
      <c r="N33" s="12">
        <f>SUM(I33*D33)</f>
        <v>0</v>
      </c>
      <c r="O33" s="134">
        <f>SUM(G33*D33)</f>
        <v>0</v>
      </c>
    </row>
    <row r="34" spans="1:15" ht="24.95" customHeight="1">
      <c r="A34" s="133">
        <v>24</v>
      </c>
      <c r="B34" s="47" t="s">
        <v>64</v>
      </c>
      <c r="C34" s="47"/>
      <c r="D34" s="21">
        <f>1*'ДОХЛОКС (Бланк Заказа) '!K42</f>
        <v>0</v>
      </c>
      <c r="E34" s="12">
        <v>120</v>
      </c>
      <c r="F34" s="7">
        <v>6.4</v>
      </c>
      <c r="G34" s="13">
        <v>6.7</v>
      </c>
      <c r="H34" s="7">
        <f>G34-F34</f>
        <v>0.29999999999999982</v>
      </c>
      <c r="I34" s="9">
        <f>(J34*K34*L34)/1000000000</f>
        <v>2.2888249999999999E-2</v>
      </c>
      <c r="J34" s="10">
        <v>385</v>
      </c>
      <c r="K34" s="11">
        <v>290</v>
      </c>
      <c r="L34" s="11">
        <v>205</v>
      </c>
      <c r="M34" s="50">
        <v>4620769131461</v>
      </c>
      <c r="N34" s="12">
        <f>SUM(I34*D34)</f>
        <v>0</v>
      </c>
      <c r="O34" s="134">
        <f>SUM(G34*D34)</f>
        <v>0</v>
      </c>
    </row>
    <row r="35" spans="1:15" ht="24.95" customHeight="1">
      <c r="A35" s="133">
        <v>25</v>
      </c>
      <c r="B35" s="47" t="s">
        <v>9</v>
      </c>
      <c r="C35" s="47"/>
      <c r="D35" s="21">
        <f>1*'ДОХЛОКС (Бланк Заказа) '!K43</f>
        <v>0</v>
      </c>
      <c r="E35" s="12">
        <v>100</v>
      </c>
      <c r="F35" s="7">
        <v>9.6999999999999993</v>
      </c>
      <c r="G35" s="13">
        <v>10</v>
      </c>
      <c r="H35" s="7">
        <f t="shared" si="6"/>
        <v>0.30000000000000071</v>
      </c>
      <c r="I35" s="9">
        <f t="shared" si="7"/>
        <v>2.2888249999999999E-2</v>
      </c>
      <c r="J35" s="10">
        <v>385</v>
      </c>
      <c r="K35" s="11">
        <v>290</v>
      </c>
      <c r="L35" s="11">
        <v>205</v>
      </c>
      <c r="M35" s="50">
        <v>4620769131140</v>
      </c>
      <c r="N35" s="12">
        <f t="shared" si="8"/>
        <v>0</v>
      </c>
      <c r="O35" s="134">
        <f t="shared" si="9"/>
        <v>0</v>
      </c>
    </row>
    <row r="36" spans="1:15" ht="24.95" customHeight="1">
      <c r="A36" s="133">
        <v>26</v>
      </c>
      <c r="B36" s="47" t="s">
        <v>8</v>
      </c>
      <c r="C36" s="47"/>
      <c r="D36" s="21">
        <f>1*'ДОХЛОКС (Бланк Заказа) '!K44</f>
        <v>0</v>
      </c>
      <c r="E36" s="12">
        <v>50</v>
      </c>
      <c r="F36" s="7">
        <v>9.6999999999999993</v>
      </c>
      <c r="G36" s="13">
        <v>10</v>
      </c>
      <c r="H36" s="7">
        <f t="shared" si="6"/>
        <v>0.30000000000000071</v>
      </c>
      <c r="I36" s="9">
        <f t="shared" si="7"/>
        <v>2.2888249999999999E-2</v>
      </c>
      <c r="J36" s="10">
        <v>385</v>
      </c>
      <c r="K36" s="11">
        <v>290</v>
      </c>
      <c r="L36" s="11">
        <v>205</v>
      </c>
      <c r="M36" s="50">
        <v>4620769131157</v>
      </c>
      <c r="N36" s="12">
        <f t="shared" si="8"/>
        <v>0</v>
      </c>
      <c r="O36" s="134">
        <f t="shared" si="9"/>
        <v>0</v>
      </c>
    </row>
    <row r="37" spans="1:15" ht="24.95" customHeight="1" thickBot="1">
      <c r="A37" s="133">
        <v>27</v>
      </c>
      <c r="B37" s="142" t="s">
        <v>43</v>
      </c>
      <c r="C37" s="142"/>
      <c r="D37" s="22">
        <f>1*'ДОХЛОКС (Бланк Заказа) '!K45</f>
        <v>0</v>
      </c>
      <c r="E37" s="143">
        <v>200</v>
      </c>
      <c r="F37" s="144">
        <v>5.4</v>
      </c>
      <c r="G37" s="145">
        <v>5.7</v>
      </c>
      <c r="H37" s="144">
        <f t="shared" si="6"/>
        <v>0.29999999999999982</v>
      </c>
      <c r="I37" s="146">
        <f t="shared" si="7"/>
        <v>2.4174000000000001E-2</v>
      </c>
      <c r="J37" s="147">
        <v>395</v>
      </c>
      <c r="K37" s="148">
        <v>255</v>
      </c>
      <c r="L37" s="148">
        <v>240</v>
      </c>
      <c r="M37" s="149" t="s">
        <v>40</v>
      </c>
      <c r="N37" s="143">
        <f t="shared" si="8"/>
        <v>0</v>
      </c>
      <c r="O37" s="150">
        <f t="shared" si="9"/>
        <v>0</v>
      </c>
    </row>
    <row r="38" spans="1:15" ht="15" customHeight="1" thickBot="1">
      <c r="A38" s="151"/>
      <c r="B38" s="152"/>
      <c r="C38" s="152"/>
      <c r="D38" s="153"/>
      <c r="E38" s="154" t="s">
        <v>34</v>
      </c>
      <c r="F38" s="154"/>
      <c r="G38" s="154"/>
      <c r="H38" s="154"/>
      <c r="I38" s="154"/>
      <c r="J38" s="154"/>
      <c r="K38" s="154"/>
      <c r="L38" s="154"/>
      <c r="M38" s="160"/>
      <c r="N38" s="154"/>
      <c r="O38" s="159"/>
    </row>
    <row r="39" spans="1:15" ht="24.95" customHeight="1">
      <c r="A39" s="158">
        <v>28</v>
      </c>
      <c r="B39" s="119" t="s">
        <v>80</v>
      </c>
      <c r="C39" s="119"/>
      <c r="D39" s="100">
        <f>1*'ДОХЛОКС (Бланк Заказа) '!K48</f>
        <v>0</v>
      </c>
      <c r="E39" s="101">
        <v>200</v>
      </c>
      <c r="F39" s="102">
        <v>1.8</v>
      </c>
      <c r="G39" s="108">
        <v>2</v>
      </c>
      <c r="H39" s="102">
        <f>G39-F39</f>
        <v>0.19999999999999996</v>
      </c>
      <c r="I39" s="104">
        <f>(J39*K39*L39)/1000000000</f>
        <v>6.1860960000000003E-3</v>
      </c>
      <c r="J39" s="105">
        <v>238</v>
      </c>
      <c r="K39" s="106">
        <v>228</v>
      </c>
      <c r="L39" s="106">
        <v>114</v>
      </c>
      <c r="M39" s="107">
        <v>4607060892130</v>
      </c>
      <c r="N39" s="101">
        <f>SUM(I39*D39)</f>
        <v>0</v>
      </c>
      <c r="O39" s="137">
        <f>SUM(G39*D39)</f>
        <v>0</v>
      </c>
    </row>
    <row r="40" spans="1:15" ht="24.95" customHeight="1">
      <c r="A40" s="73">
        <v>29</v>
      </c>
      <c r="B40" s="47" t="s">
        <v>81</v>
      </c>
      <c r="C40" s="47"/>
      <c r="D40" s="21">
        <f>1*'ДОХЛОКС (Бланк Заказа) '!K49</f>
        <v>0</v>
      </c>
      <c r="E40" s="12">
        <v>200</v>
      </c>
      <c r="F40" s="7">
        <v>1.8</v>
      </c>
      <c r="G40" s="13">
        <v>2</v>
      </c>
      <c r="H40" s="7">
        <f>G40-F40</f>
        <v>0.19999999999999996</v>
      </c>
      <c r="I40" s="9">
        <f>(J40*K40*L40)/1000000000</f>
        <v>6.1860960000000003E-3</v>
      </c>
      <c r="J40" s="105">
        <v>238</v>
      </c>
      <c r="K40" s="106">
        <v>228</v>
      </c>
      <c r="L40" s="106">
        <v>114</v>
      </c>
      <c r="M40" s="50">
        <v>4607060892604</v>
      </c>
      <c r="N40" s="12">
        <f>SUM(I40*D40)</f>
        <v>0</v>
      </c>
      <c r="O40" s="134">
        <f>SUM(G40*D40)</f>
        <v>0</v>
      </c>
    </row>
    <row r="41" spans="1:15" ht="24.95" customHeight="1">
      <c r="A41" s="73">
        <v>30</v>
      </c>
      <c r="B41" s="47" t="s">
        <v>184</v>
      </c>
      <c r="C41" s="47"/>
      <c r="D41" s="21">
        <f>1*'ДОХЛОКС (Бланк Заказа) '!K50</f>
        <v>0</v>
      </c>
      <c r="E41" s="12">
        <v>84</v>
      </c>
      <c r="F41" s="7">
        <v>7.8</v>
      </c>
      <c r="G41" s="13">
        <v>8.1</v>
      </c>
      <c r="H41" s="7">
        <f>G41-F41</f>
        <v>0.29999999999999982</v>
      </c>
      <c r="I41" s="9">
        <f>(J41*K41*L41)/1000000000</f>
        <v>3.0631249999999999E-2</v>
      </c>
      <c r="J41" s="105">
        <v>325</v>
      </c>
      <c r="K41" s="106">
        <v>325</v>
      </c>
      <c r="L41" s="106">
        <v>290</v>
      </c>
      <c r="M41" s="50">
        <v>4606471118006</v>
      </c>
      <c r="N41" s="12">
        <f>SUM(I41*D41)</f>
        <v>0</v>
      </c>
      <c r="O41" s="134">
        <f>SUM(G41*D41)</f>
        <v>0</v>
      </c>
    </row>
    <row r="42" spans="1:15" ht="34.5" customHeight="1">
      <c r="A42" s="73">
        <v>31</v>
      </c>
      <c r="B42" s="93" t="s">
        <v>98</v>
      </c>
      <c r="C42" s="93"/>
      <c r="D42" s="21">
        <f>1*'ДОХЛОКС (Бланк Заказа) '!K51</f>
        <v>0</v>
      </c>
      <c r="E42" s="12">
        <v>250</v>
      </c>
      <c r="F42" s="7">
        <v>2</v>
      </c>
      <c r="G42" s="13">
        <v>2.2000000000000002</v>
      </c>
      <c r="H42" s="7">
        <f t="shared" ref="H42:H48" si="10">G42-F42</f>
        <v>0.20000000000000018</v>
      </c>
      <c r="I42" s="9">
        <f t="shared" ref="I42:I52" si="11">(J42*K42*L42)/1000000000</f>
        <v>1.536768E-2</v>
      </c>
      <c r="J42" s="10">
        <v>464</v>
      </c>
      <c r="K42" s="11">
        <v>207</v>
      </c>
      <c r="L42" s="11">
        <v>160</v>
      </c>
      <c r="M42" s="46" t="s">
        <v>97</v>
      </c>
      <c r="N42" s="12">
        <f t="shared" ref="N42:N52" si="12">SUM(I42*D42)</f>
        <v>0</v>
      </c>
      <c r="O42" s="134">
        <f t="shared" ref="O42:O52" si="13">SUM(G42*D42)</f>
        <v>0</v>
      </c>
    </row>
    <row r="43" spans="1:15" ht="35.25" customHeight="1">
      <c r="A43" s="73">
        <v>32</v>
      </c>
      <c r="B43" s="93" t="s">
        <v>101</v>
      </c>
      <c r="C43" s="93"/>
      <c r="D43" s="21">
        <f>1*'ДОХЛОКС (Бланк Заказа) '!K52</f>
        <v>0</v>
      </c>
      <c r="E43" s="12">
        <v>250</v>
      </c>
      <c r="F43" s="7">
        <v>2</v>
      </c>
      <c r="G43" s="13">
        <v>2.2000000000000002</v>
      </c>
      <c r="H43" s="7">
        <f t="shared" si="10"/>
        <v>0.20000000000000018</v>
      </c>
      <c r="I43" s="9">
        <f t="shared" si="11"/>
        <v>1.536768E-2</v>
      </c>
      <c r="J43" s="10">
        <v>464</v>
      </c>
      <c r="K43" s="11">
        <v>207</v>
      </c>
      <c r="L43" s="11">
        <v>160</v>
      </c>
      <c r="M43" s="46" t="s">
        <v>100</v>
      </c>
      <c r="N43" s="12">
        <f t="shared" si="12"/>
        <v>0</v>
      </c>
      <c r="O43" s="134">
        <f t="shared" si="13"/>
        <v>0</v>
      </c>
    </row>
    <row r="44" spans="1:15" ht="30.75" customHeight="1">
      <c r="A44" s="73">
        <v>33</v>
      </c>
      <c r="B44" s="93" t="s">
        <v>103</v>
      </c>
      <c r="C44" s="93"/>
      <c r="D44" s="21">
        <f>1*'ДОХЛОКС (Бланк Заказа) '!K53</f>
        <v>0</v>
      </c>
      <c r="E44" s="12">
        <v>250</v>
      </c>
      <c r="F44" s="7">
        <v>2</v>
      </c>
      <c r="G44" s="13">
        <v>2.2000000000000002</v>
      </c>
      <c r="H44" s="7">
        <f t="shared" si="10"/>
        <v>0.20000000000000018</v>
      </c>
      <c r="I44" s="9">
        <f t="shared" si="11"/>
        <v>1.536768E-2</v>
      </c>
      <c r="J44" s="10">
        <v>464</v>
      </c>
      <c r="K44" s="11">
        <v>207</v>
      </c>
      <c r="L44" s="11">
        <v>160</v>
      </c>
      <c r="M44" s="46" t="s">
        <v>102</v>
      </c>
      <c r="N44" s="12">
        <f t="shared" si="12"/>
        <v>0</v>
      </c>
      <c r="O44" s="134">
        <f t="shared" si="13"/>
        <v>0</v>
      </c>
    </row>
    <row r="45" spans="1:15" ht="33.75" customHeight="1">
      <c r="A45" s="73">
        <v>34</v>
      </c>
      <c r="B45" s="93" t="s">
        <v>121</v>
      </c>
      <c r="C45" s="93"/>
      <c r="D45" s="21">
        <f>1*'ДОХЛОКС (Бланк Заказа) '!K54</f>
        <v>0</v>
      </c>
      <c r="E45" s="12">
        <v>250</v>
      </c>
      <c r="F45" s="7">
        <v>2</v>
      </c>
      <c r="G45" s="13">
        <v>2.2000000000000002</v>
      </c>
      <c r="H45" s="7">
        <f t="shared" si="10"/>
        <v>0.20000000000000018</v>
      </c>
      <c r="I45" s="9">
        <f t="shared" si="11"/>
        <v>1.536768E-2</v>
      </c>
      <c r="J45" s="10">
        <v>464</v>
      </c>
      <c r="K45" s="11">
        <v>207</v>
      </c>
      <c r="L45" s="11">
        <v>160</v>
      </c>
      <c r="M45" s="46">
        <v>4620769131195</v>
      </c>
      <c r="N45" s="12">
        <f t="shared" si="12"/>
        <v>0</v>
      </c>
      <c r="O45" s="134">
        <f t="shared" si="13"/>
        <v>0</v>
      </c>
    </row>
    <row r="46" spans="1:15" ht="37.5" customHeight="1">
      <c r="A46" s="73">
        <v>35</v>
      </c>
      <c r="B46" s="85" t="s">
        <v>105</v>
      </c>
      <c r="C46" s="85"/>
      <c r="D46" s="21">
        <f>1*'ДОХЛОКС (Бланк Заказа) '!K55</f>
        <v>0</v>
      </c>
      <c r="E46" s="12">
        <v>55</v>
      </c>
      <c r="F46" s="94">
        <v>6</v>
      </c>
      <c r="G46" s="95">
        <v>6.3</v>
      </c>
      <c r="H46" s="94">
        <f t="shared" si="10"/>
        <v>0.29999999999999982</v>
      </c>
      <c r="I46" s="96">
        <f t="shared" si="11"/>
        <v>1.3299E-2</v>
      </c>
      <c r="J46" s="44">
        <v>330</v>
      </c>
      <c r="K46" s="45">
        <v>260</v>
      </c>
      <c r="L46" s="45">
        <v>155</v>
      </c>
      <c r="M46" s="46">
        <v>4607013281325</v>
      </c>
      <c r="N46" s="12">
        <f t="shared" si="12"/>
        <v>0</v>
      </c>
      <c r="O46" s="134">
        <f t="shared" si="13"/>
        <v>0</v>
      </c>
    </row>
    <row r="47" spans="1:15" ht="33.75" customHeight="1">
      <c r="A47" s="73">
        <v>36</v>
      </c>
      <c r="B47" s="97" t="s">
        <v>122</v>
      </c>
      <c r="C47" s="97"/>
      <c r="D47" s="21">
        <f>1*'ДОХЛОКС (Бланк Заказа) '!K56</f>
        <v>0</v>
      </c>
      <c r="E47" s="12">
        <v>24</v>
      </c>
      <c r="F47" s="7">
        <v>0.9</v>
      </c>
      <c r="G47" s="13">
        <v>1</v>
      </c>
      <c r="H47" s="7">
        <f t="shared" si="10"/>
        <v>9.9999999999999978E-2</v>
      </c>
      <c r="I47" s="9">
        <f t="shared" si="11"/>
        <v>6.0000000000000001E-3</v>
      </c>
      <c r="J47" s="10">
        <v>300</v>
      </c>
      <c r="K47" s="11">
        <v>200</v>
      </c>
      <c r="L47" s="11">
        <v>100</v>
      </c>
      <c r="M47" s="46">
        <v>4607013281042</v>
      </c>
      <c r="N47" s="12">
        <f t="shared" si="12"/>
        <v>0</v>
      </c>
      <c r="O47" s="134">
        <f t="shared" si="13"/>
        <v>0</v>
      </c>
    </row>
    <row r="48" spans="1:15" ht="33.75" customHeight="1">
      <c r="A48" s="73">
        <v>37</v>
      </c>
      <c r="B48" s="97" t="s">
        <v>112</v>
      </c>
      <c r="C48" s="97"/>
      <c r="D48" s="21">
        <f>1*'ДОХЛОКС (Бланк Заказа) '!K57</f>
        <v>0</v>
      </c>
      <c r="E48" s="12">
        <v>24</v>
      </c>
      <c r="F48" s="7">
        <v>0.9</v>
      </c>
      <c r="G48" s="13">
        <v>1</v>
      </c>
      <c r="H48" s="7">
        <f t="shared" si="10"/>
        <v>9.9999999999999978E-2</v>
      </c>
      <c r="I48" s="9">
        <f t="shared" si="11"/>
        <v>6.0000000000000001E-3</v>
      </c>
      <c r="J48" s="10">
        <v>300</v>
      </c>
      <c r="K48" s="11">
        <v>200</v>
      </c>
      <c r="L48" s="11">
        <v>100</v>
      </c>
      <c r="M48" s="46">
        <v>4607013281059</v>
      </c>
      <c r="N48" s="12">
        <f t="shared" si="12"/>
        <v>0</v>
      </c>
      <c r="O48" s="134">
        <f t="shared" si="13"/>
        <v>0</v>
      </c>
    </row>
    <row r="49" spans="1:15" ht="33.75" customHeight="1">
      <c r="A49" s="73">
        <v>38</v>
      </c>
      <c r="B49" s="97" t="s">
        <v>114</v>
      </c>
      <c r="C49" s="97"/>
      <c r="D49" s="21">
        <f>1*'ДОХЛОКС (Бланк Заказа) '!K58</f>
        <v>0</v>
      </c>
      <c r="E49" s="12">
        <v>24</v>
      </c>
      <c r="F49" s="7">
        <v>0.9</v>
      </c>
      <c r="G49" s="13">
        <v>1</v>
      </c>
      <c r="H49" s="7">
        <f>G49-F49</f>
        <v>9.9999999999999978E-2</v>
      </c>
      <c r="I49" s="9">
        <f>(J49*K49*L49)/1000000000</f>
        <v>6.0000000000000001E-3</v>
      </c>
      <c r="J49" s="10">
        <v>300</v>
      </c>
      <c r="K49" s="11">
        <v>200</v>
      </c>
      <c r="L49" s="11">
        <v>100</v>
      </c>
      <c r="M49" s="46">
        <v>4607013281318</v>
      </c>
      <c r="N49" s="12">
        <f>SUM(I49*D49)</f>
        <v>0</v>
      </c>
      <c r="O49" s="134">
        <f>SUM(G49*D49)</f>
        <v>0</v>
      </c>
    </row>
    <row r="50" spans="1:15" ht="37.5" customHeight="1">
      <c r="A50" s="73">
        <v>39</v>
      </c>
      <c r="B50" s="97" t="s">
        <v>123</v>
      </c>
      <c r="C50" s="97"/>
      <c r="D50" s="21">
        <f>1*'ДОХЛОКС (Бланк Заказа) '!K59</f>
        <v>0</v>
      </c>
      <c r="E50" s="12">
        <v>100</v>
      </c>
      <c r="F50" s="7">
        <v>4.4000000000000004</v>
      </c>
      <c r="G50" s="13">
        <v>4.8</v>
      </c>
      <c r="H50" s="7">
        <v>0.4</v>
      </c>
      <c r="I50" s="9">
        <f>(J50*K50*L50)/1000000000</f>
        <v>2.5983249999999999E-2</v>
      </c>
      <c r="J50" s="10">
        <v>370</v>
      </c>
      <c r="K50" s="11">
        <v>265</v>
      </c>
      <c r="L50" s="11">
        <v>265</v>
      </c>
      <c r="M50" s="50" t="s">
        <v>77</v>
      </c>
      <c r="N50" s="12">
        <f>SUM(I50*D50)</f>
        <v>0</v>
      </c>
      <c r="O50" s="134">
        <f>SUM(G50*D50)</f>
        <v>0</v>
      </c>
    </row>
    <row r="51" spans="1:15" ht="33.75" customHeight="1">
      <c r="A51" s="73">
        <v>40</v>
      </c>
      <c r="B51" s="98" t="s">
        <v>117</v>
      </c>
      <c r="C51" s="98"/>
      <c r="D51" s="21">
        <f>1*'ДОХЛОКС (Бланк Заказа) '!K60</f>
        <v>0</v>
      </c>
      <c r="E51" s="12">
        <v>60</v>
      </c>
      <c r="F51" s="7">
        <v>9.6999999999999993</v>
      </c>
      <c r="G51" s="13">
        <v>10</v>
      </c>
      <c r="H51" s="7">
        <f>G51-F51</f>
        <v>0.30000000000000071</v>
      </c>
      <c r="I51" s="9">
        <f t="shared" si="11"/>
        <v>3.0525E-2</v>
      </c>
      <c r="J51" s="10">
        <v>370</v>
      </c>
      <c r="K51" s="11">
        <v>250</v>
      </c>
      <c r="L51" s="11">
        <v>330</v>
      </c>
      <c r="M51" s="99">
        <v>4607017945506</v>
      </c>
      <c r="N51" s="12">
        <f t="shared" si="12"/>
        <v>0</v>
      </c>
      <c r="O51" s="134">
        <f t="shared" si="13"/>
        <v>0</v>
      </c>
    </row>
    <row r="52" spans="1:15" ht="37.5" customHeight="1" thickBot="1">
      <c r="A52" s="138">
        <v>41</v>
      </c>
      <c r="B52" s="139" t="s">
        <v>118</v>
      </c>
      <c r="C52" s="139"/>
      <c r="D52" s="125">
        <f>1*'ДОХЛОКС (Бланк Заказа) '!K61</f>
        <v>0</v>
      </c>
      <c r="E52" s="117">
        <v>60</v>
      </c>
      <c r="F52" s="111">
        <v>9.6999999999999993</v>
      </c>
      <c r="G52" s="118">
        <v>10</v>
      </c>
      <c r="H52" s="111">
        <f>G52-F52</f>
        <v>0.30000000000000071</v>
      </c>
      <c r="I52" s="113">
        <f t="shared" si="11"/>
        <v>3.0525E-2</v>
      </c>
      <c r="J52" s="114">
        <v>370</v>
      </c>
      <c r="K52" s="115">
        <v>250</v>
      </c>
      <c r="L52" s="115">
        <v>330</v>
      </c>
      <c r="M52" s="140">
        <v>4607017945490</v>
      </c>
      <c r="N52" s="117">
        <f t="shared" si="12"/>
        <v>0</v>
      </c>
      <c r="O52" s="135">
        <f t="shared" si="13"/>
        <v>0</v>
      </c>
    </row>
    <row r="53" spans="1:15" ht="15" customHeight="1">
      <c r="A53" s="161"/>
      <c r="B53" s="162"/>
      <c r="C53" s="162"/>
      <c r="D53" s="162"/>
      <c r="E53" s="163"/>
      <c r="F53" s="163"/>
      <c r="G53" s="163"/>
      <c r="H53" s="163"/>
      <c r="I53" s="163"/>
      <c r="J53" s="163"/>
      <c r="K53" s="163"/>
      <c r="L53" s="163"/>
      <c r="M53" s="164"/>
      <c r="N53" s="165"/>
      <c r="O53" s="161"/>
    </row>
    <row r="54" spans="1:15" ht="21" thickBot="1">
      <c r="A54" s="166"/>
      <c r="B54" s="15"/>
      <c r="C54" s="15"/>
      <c r="D54" s="20"/>
      <c r="E54" s="16"/>
      <c r="F54" s="16"/>
      <c r="G54" s="16"/>
      <c r="H54" s="16"/>
      <c r="I54" s="17"/>
      <c r="J54" s="16"/>
      <c r="K54" s="16"/>
      <c r="L54" s="16"/>
      <c r="M54" s="52"/>
      <c r="N54" s="18"/>
      <c r="O54" s="79"/>
    </row>
    <row r="55" spans="1:15" ht="28.5" customHeight="1" thickBot="1">
      <c r="B55" s="169" t="s">
        <v>25</v>
      </c>
      <c r="C55" s="169"/>
      <c r="D55" s="170">
        <f>SUM(D10:D54)</f>
        <v>0</v>
      </c>
      <c r="M55" s="171" t="s">
        <v>11</v>
      </c>
      <c r="N55" s="172">
        <f>SUM(N10:N54)</f>
        <v>0</v>
      </c>
      <c r="O55" s="173">
        <f>SUM(O10:O54)</f>
        <v>0</v>
      </c>
    </row>
    <row r="56" spans="1:15" ht="24" customHeight="1">
      <c r="B56" s="387"/>
      <c r="C56" s="387"/>
      <c r="D56" s="387"/>
      <c r="E56" s="387"/>
      <c r="F56" s="387"/>
      <c r="G56" s="387"/>
      <c r="H56" s="387"/>
      <c r="I56" s="387"/>
      <c r="J56" s="387"/>
      <c r="K56" s="387"/>
      <c r="L56" s="387"/>
      <c r="N56" s="383" t="s">
        <v>73</v>
      </c>
      <c r="O56" s="384"/>
    </row>
    <row r="57" spans="1:15" ht="15.75" thickBot="1">
      <c r="A57" s="166"/>
      <c r="B57" s="387"/>
      <c r="C57" s="387"/>
      <c r="D57" s="387"/>
      <c r="E57" s="387"/>
      <c r="F57" s="387"/>
      <c r="G57" s="387"/>
      <c r="H57" s="387"/>
      <c r="I57" s="387"/>
      <c r="J57" s="387"/>
      <c r="K57" s="387"/>
      <c r="L57" s="387"/>
      <c r="N57" s="385"/>
      <c r="O57" s="386"/>
    </row>
    <row r="58" spans="1:15" ht="25.5" customHeight="1" thickTop="1" thickBot="1">
      <c r="A58" s="166"/>
      <c r="B58" s="167"/>
      <c r="C58" s="167"/>
      <c r="D58" s="168"/>
      <c r="E58" s="167"/>
      <c r="F58" s="167"/>
      <c r="G58" s="167"/>
      <c r="H58" s="167"/>
      <c r="I58" s="167"/>
      <c r="J58" s="167"/>
      <c r="K58" s="167"/>
      <c r="L58" s="167"/>
      <c r="N58" s="174">
        <f>N55+20%*N55</f>
        <v>0</v>
      </c>
      <c r="O58" s="174">
        <f>O55+10%*O55</f>
        <v>0</v>
      </c>
    </row>
    <row r="59" spans="1:15" ht="15.75" thickTop="1"/>
  </sheetData>
  <mergeCells count="5">
    <mergeCell ref="A7:O7"/>
    <mergeCell ref="J9:L9"/>
    <mergeCell ref="N56:O57"/>
    <mergeCell ref="B57:L57"/>
    <mergeCell ref="B56:L56"/>
  </mergeCells>
  <phoneticPr fontId="4" type="noConversion"/>
  <pageMargins left="0.75" right="0.75" top="1" bottom="1" header="0.5" footer="0.5"/>
  <pageSetup paperSize="9" scale="51" orientation="portrait" verticalDpi="0" r:id="rId1"/>
  <headerFooter alignWithMargins="0"/>
  <colBreaks count="1" manualBreakCount="1">
    <brk id="15" max="4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ДОХЛОКС (Бланк Заказа) </vt:lpstr>
      <vt:lpstr>Обьем Вес </vt:lpstr>
      <vt:lpstr>'ДОХЛОКС (Бланк Заказа) '!Область_печати</vt:lpstr>
      <vt:lpstr>'Обьем Вес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2020-02-20T08:25:35Z</cp:lastPrinted>
  <dcterms:created xsi:type="dcterms:W3CDTF">2006-09-28T05:33:49Z</dcterms:created>
  <dcterms:modified xsi:type="dcterms:W3CDTF">2020-05-26T10:22:05Z</dcterms:modified>
</cp:coreProperties>
</file>