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'!$A$1:$AD$66</definedName>
    <definedName name="_xlnm.Print_Area" localSheetId="1">'Обьем Вес '!$A$1:$N$58</definedName>
  </definedNames>
  <calcPr calcId="114210" refMode="R1C1"/>
</workbook>
</file>

<file path=xl/calcChain.xml><?xml version="1.0" encoding="utf-8"?>
<calcChain xmlns="http://schemas.openxmlformats.org/spreadsheetml/2006/main">
  <c r="C13" i="2"/>
  <c r="C17"/>
  <c r="N17"/>
  <c r="H17"/>
  <c r="M17"/>
  <c r="N13"/>
  <c r="H13"/>
  <c r="M13"/>
  <c r="L24" i="1"/>
  <c r="L20"/>
  <c r="C16" i="2"/>
  <c r="C15"/>
  <c r="C14"/>
  <c r="C12"/>
  <c r="C11"/>
  <c r="C10"/>
  <c r="N12"/>
  <c r="H12"/>
  <c r="M12"/>
  <c r="N11"/>
  <c r="H11"/>
  <c r="M11"/>
  <c r="G11"/>
  <c r="N10"/>
  <c r="H10"/>
  <c r="M10"/>
  <c r="G10"/>
  <c r="L23" i="1"/>
  <c r="L22"/>
  <c r="L21"/>
  <c r="L19"/>
  <c r="L18"/>
  <c r="L17"/>
  <c r="L57"/>
  <c r="L48"/>
  <c r="L51"/>
  <c r="L52"/>
  <c r="L50"/>
  <c r="L49"/>
  <c r="L53"/>
  <c r="L54"/>
  <c r="L55"/>
  <c r="L56"/>
  <c r="L58"/>
  <c r="L59"/>
  <c r="C49" i="2"/>
  <c r="C48"/>
  <c r="C41"/>
  <c r="C40"/>
  <c r="C39"/>
  <c r="N49"/>
  <c r="H49"/>
  <c r="M49"/>
  <c r="N39"/>
  <c r="H39"/>
  <c r="M39"/>
  <c r="G39"/>
  <c r="N40"/>
  <c r="H40"/>
  <c r="M40"/>
  <c r="G40"/>
  <c r="C21"/>
  <c r="N21"/>
  <c r="H21"/>
  <c r="M21"/>
  <c r="G21"/>
  <c r="L28" i="1"/>
  <c r="H15" i="2"/>
  <c r="M15"/>
  <c r="H16"/>
  <c r="M16"/>
  <c r="C18"/>
  <c r="H18"/>
  <c r="M18"/>
  <c r="C19"/>
  <c r="H19"/>
  <c r="M19"/>
  <c r="C20"/>
  <c r="H20"/>
  <c r="M20"/>
  <c r="C22"/>
  <c r="H22"/>
  <c r="M22"/>
  <c r="C25"/>
  <c r="H25"/>
  <c r="M25"/>
  <c r="C26"/>
  <c r="H26"/>
  <c r="M26"/>
  <c r="C27"/>
  <c r="H27"/>
  <c r="M27"/>
  <c r="C29"/>
  <c r="H29"/>
  <c r="M29"/>
  <c r="C30"/>
  <c r="H30"/>
  <c r="M30"/>
  <c r="C31"/>
  <c r="H31"/>
  <c r="M31"/>
  <c r="C32"/>
  <c r="H32"/>
  <c r="M32"/>
  <c r="C33"/>
  <c r="H33"/>
  <c r="M33"/>
  <c r="C34"/>
  <c r="H34"/>
  <c r="M34"/>
  <c r="C35"/>
  <c r="H35"/>
  <c r="M35"/>
  <c r="C36"/>
  <c r="H36"/>
  <c r="M36"/>
  <c r="C37"/>
  <c r="H37"/>
  <c r="M37"/>
  <c r="H41"/>
  <c r="M41"/>
  <c r="C42"/>
  <c r="H42"/>
  <c r="M42"/>
  <c r="C43"/>
  <c r="H43"/>
  <c r="M43"/>
  <c r="C44"/>
  <c r="H44"/>
  <c r="M44"/>
  <c r="C45"/>
  <c r="H45"/>
  <c r="M45"/>
  <c r="C46"/>
  <c r="H46"/>
  <c r="M46"/>
  <c r="C47"/>
  <c r="H47"/>
  <c r="M47"/>
  <c r="H48"/>
  <c r="M48"/>
  <c r="C51"/>
  <c r="H51"/>
  <c r="M51"/>
  <c r="C52"/>
  <c r="H52"/>
  <c r="M52"/>
  <c r="C53"/>
  <c r="H53"/>
  <c r="M53"/>
  <c r="H14"/>
  <c r="M14"/>
  <c r="M56"/>
  <c r="M59"/>
  <c r="Z13" i="1"/>
  <c r="N15" i="2"/>
  <c r="N16"/>
  <c r="N18"/>
  <c r="N19"/>
  <c r="N20"/>
  <c r="N22"/>
  <c r="N25"/>
  <c r="N26"/>
  <c r="N27"/>
  <c r="N29"/>
  <c r="N30"/>
  <c r="N31"/>
  <c r="N32"/>
  <c r="N33"/>
  <c r="N34"/>
  <c r="N35"/>
  <c r="N36"/>
  <c r="N37"/>
  <c r="N41"/>
  <c r="N42"/>
  <c r="N43"/>
  <c r="N44"/>
  <c r="N45"/>
  <c r="N46"/>
  <c r="N47"/>
  <c r="N48"/>
  <c r="N51"/>
  <c r="N52"/>
  <c r="N53"/>
  <c r="N14"/>
  <c r="N56"/>
  <c r="N59"/>
  <c r="Z3" i="1"/>
  <c r="G29" i="2"/>
  <c r="L37" i="1"/>
  <c r="L38"/>
  <c r="L42"/>
  <c r="L39"/>
  <c r="L40"/>
  <c r="L41"/>
  <c r="L43"/>
  <c r="L44"/>
  <c r="L45"/>
  <c r="L46"/>
  <c r="G52" i="2"/>
  <c r="G51"/>
  <c r="L61" i="1"/>
  <c r="L62"/>
  <c r="L63"/>
  <c r="L64"/>
  <c r="L25"/>
  <c r="L26"/>
  <c r="L27"/>
  <c r="L29"/>
  <c r="L30"/>
  <c r="L32"/>
  <c r="L33"/>
  <c r="L34"/>
  <c r="L35"/>
  <c r="L66"/>
  <c r="G34" i="2"/>
  <c r="G31"/>
  <c r="Z2" i="1"/>
  <c r="G48" i="2"/>
  <c r="G47"/>
  <c r="G46"/>
  <c r="G44"/>
  <c r="G43"/>
  <c r="G45"/>
  <c r="G22"/>
  <c r="G20"/>
  <c r="G19"/>
  <c r="G26"/>
  <c r="C56"/>
  <c r="Z15" i="1"/>
  <c r="G41" i="2"/>
  <c r="G37"/>
  <c r="G36"/>
  <c r="G25"/>
  <c r="G33"/>
  <c r="G32"/>
  <c r="G42"/>
  <c r="G27"/>
  <c r="G18"/>
  <c r="G30"/>
  <c r="G35"/>
  <c r="G15"/>
  <c r="G14"/>
</calcChain>
</file>

<file path=xl/sharedStrings.xml><?xml version="1.0" encoding="utf-8"?>
<sst xmlns="http://schemas.openxmlformats.org/spreadsheetml/2006/main" count="278" uniqueCount="200">
  <si>
    <t>Россия ОБОРОНХИМ</t>
  </si>
  <si>
    <t>обьем и вес всего заказа внизу справа</t>
  </si>
  <si>
    <t>№ п/п</t>
  </si>
  <si>
    <t>Изображение</t>
  </si>
  <si>
    <t>Россия</t>
  </si>
  <si>
    <t>30г</t>
  </si>
  <si>
    <t>1шт.</t>
  </si>
  <si>
    <t>Вес /          обьем         1шт.</t>
  </si>
  <si>
    <t>Торгова марка /                          краткое описание</t>
  </si>
  <si>
    <t>СТРАНА Изготовитель</t>
  </si>
  <si>
    <t>100 г</t>
  </si>
  <si>
    <t>200 г</t>
  </si>
  <si>
    <t>СУММА</t>
  </si>
  <si>
    <t>КРЫСИНАЯ СМЕРТЬ №1 (1Х50)   200г</t>
  </si>
  <si>
    <t>КРЫСИНАЯ СМЕРТЬ №1 (1Х100)  100г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</si>
  <si>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</si>
  <si>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</si>
  <si>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</si>
  <si>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</si>
  <si>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</si>
  <si>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</si>
  <si>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</si>
  <si>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</si>
  <si>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</si>
  <si>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Штрих-код</t>
  </si>
  <si>
    <t>Обьем (м3)</t>
  </si>
  <si>
    <t>Вес (кг)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</si>
  <si>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</si>
  <si>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</si>
  <si>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Клей «ALT» для отлова грызунов и насекомых,  (туба 135г)</t>
  </si>
  <si>
    <r>
      <rPr>
        <sz val="16"/>
        <color indexed="12"/>
        <rFont val="Arial"/>
        <family val="2"/>
        <charset val="204"/>
      </rPr>
      <t xml:space="preserve">подитог 1: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</si>
  <si>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 xml:space="preserve">Email: oboronhim@oboronhim.ru                                           (495) 634-71-35                                            (495) 634-71-36 </t>
  </si>
  <si>
    <t>Количество коробок Всего:</t>
  </si>
  <si>
    <r>
      <t>Цена за ед.</t>
    </r>
    <r>
      <rPr>
        <b/>
        <sz val="12"/>
        <color indexed="12"/>
        <rFont val="Arial"/>
        <family val="2"/>
        <charset val="204"/>
      </rPr>
      <t xml:space="preserve"> продукции    мин. заказ          </t>
    </r>
  </si>
  <si>
    <t>Ваш Заказ в кор.</t>
  </si>
  <si>
    <t xml:space="preserve">в Газель ЗАО ПО "ОБОРОНХИМ"  помещается обьема  10 м3  или не более 1500 кг продукции </t>
  </si>
  <si>
    <t xml:space="preserve"> КРЫСИНАЯ СМЕРТЬ №1 и ПРОДУКЦИЯ ОТ МЫШЕЙ И КРЫС       </t>
  </si>
  <si>
    <t xml:space="preserve">Машенька Серебряная мелок </t>
  </si>
  <si>
    <t>Машенька Серебряная мелок (20г)</t>
  </si>
  <si>
    <t>20г</t>
  </si>
  <si>
    <r>
      <rPr>
        <sz val="16"/>
        <color indexed="12"/>
        <rFont val="Arial"/>
        <family val="2"/>
        <charset val="204"/>
      </rPr>
      <t xml:space="preserve">подитог 2: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</si>
  <si>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СОПУТСТВУЮЩИЕ ТОВАРЫ ОТ НАСЕКОМЫХ</t>
  </si>
  <si>
    <r>
      <t xml:space="preserve">"DEADEX" - ТРОЙНАЯ ФОРМУЛА -ПОСЛЕДНИЙ УДАР  </t>
    </r>
    <r>
      <rPr>
        <b/>
        <sz val="16"/>
        <color indexed="8"/>
        <rFont val="Arial"/>
        <family val="2"/>
        <charset val="204"/>
      </rPr>
      <t xml:space="preserve"> 6 шт. ПЛАСТИК  </t>
    </r>
  </si>
  <si>
    <t xml:space="preserve">Клей «ALT» для отлова грызунов и насекомых  </t>
  </si>
  <si>
    <r>
      <t xml:space="preserve">Средство инсектицидное "ТИГАРД"   Гель для уничтожения тараканов </t>
    </r>
    <r>
      <rPr>
        <b/>
        <sz val="16"/>
        <color indexed="8"/>
        <rFont val="Arial"/>
        <family val="2"/>
        <charset val="204"/>
      </rPr>
      <t>1шт.</t>
    </r>
    <r>
      <rPr>
        <b/>
        <sz val="10"/>
        <color indexed="8"/>
        <rFont val="Arial"/>
        <family val="2"/>
        <charset val="204"/>
      </rPr>
      <t xml:space="preserve">  30г (1х48)</t>
    </r>
  </si>
  <si>
    <r>
      <t xml:space="preserve">"DEADEX" - ТРОЙНАЯ ФОРМУЛА морозоустойчивый  -30                   </t>
    </r>
    <r>
      <rPr>
        <b/>
        <sz val="16"/>
        <color indexed="8"/>
        <rFont val="Arial"/>
        <family val="2"/>
        <charset val="204"/>
      </rPr>
      <t xml:space="preserve">1шт.  30г </t>
    </r>
  </si>
  <si>
    <r>
      <t xml:space="preserve">Россия </t>
    </r>
    <r>
      <rPr>
        <b/>
        <sz val="12"/>
        <color indexed="8"/>
        <rFont val="Arial"/>
        <family val="2"/>
        <charset val="204"/>
      </rPr>
      <t>ОБОРОНХИМ</t>
    </r>
  </si>
  <si>
    <t xml:space="preserve">Оптовая Диллерская цена за шт. в рублях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</si>
  <si>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</si>
  <si>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</si>
  <si>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Кол-во Ед. в гофре  </t>
  </si>
  <si>
    <t xml:space="preserve"> ИТОГО :                                                                                              </t>
  </si>
  <si>
    <t>СУММА ЗАКАЗА</t>
  </si>
  <si>
    <t xml:space="preserve">Брикет КРЫСИНАЯ СМЕРТЬ №1 тестовый в фильтр-пакетиках </t>
  </si>
  <si>
    <t xml:space="preserve">4620769130099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</si>
  <si>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желтые</t>
    </r>
  </si>
  <si>
    <t>10шт.</t>
  </si>
  <si>
    <r>
      <rPr>
        <sz val="16"/>
        <color indexed="12"/>
        <rFont val="Arial"/>
        <family val="2"/>
        <charset val="204"/>
      </rPr>
      <t xml:space="preserve">подитог 3: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</si>
  <si>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Пластины  для уничтожения комаров ОБОРОНХИМ    без запаха (желтые) (1х250)</t>
  </si>
  <si>
    <t xml:space="preserve">4620769130068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</si>
  <si>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</t>
    </r>
  </si>
  <si>
    <t>Пластины  для уничтожения комаров ОБОРОНХИМ  длительного действия  без запаха (зеленые) (1х250)</t>
  </si>
  <si>
    <t xml:space="preserve">ОРИГИНАЛЬНАЯ ПРОДУКЦИЯ ЗАО ПО "ОБОРОНХИМ"  ОТ ЛЕТАЮЩИХ НАСЕКОМЫХ       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</si>
  <si>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</si>
  <si>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</si>
  <si>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</si>
  <si>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1 шт.</t>
  </si>
  <si>
    <t>КРЫСИНАЯ и МЫШИНАЯ СМЕРТЬ №1   средства  №1 в родентицидах</t>
  </si>
  <si>
    <t xml:space="preserve"> клеевая ловушка от тараканов (домик)     ТМ ДОХС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</si>
  <si>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</si>
  <si>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</si>
  <si>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</si>
  <si>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</si>
  <si>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>СУММА ; руб.</t>
  </si>
  <si>
    <t>ВЕС  ; кг</t>
  </si>
  <si>
    <t>ОБЪЕМ; м.куб</t>
  </si>
  <si>
    <t>КОЛ-ВО кор.</t>
  </si>
  <si>
    <t xml:space="preserve">                                                                                                                                                                                                           подитог 4:</t>
  </si>
  <si>
    <t>СОПУТСТВУЮЩИЕ ТОВАРЫ ПО БОРЬБЕ С  ВРЕДИТЕЛЯМИ</t>
  </si>
  <si>
    <t xml:space="preserve">КЛЕЕВОЙ КАПКАН для грызунов Мышиная смерть №1  </t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</si>
  <si>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</si>
  <si>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t>"ФУМИБАТ" "Оборонхим Гель"  от тараканов 1 шт.</t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</si>
  <si>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4620769130747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</si>
  <si>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4620769130761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</si>
  <si>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4620769130778</t>
    </r>
  </si>
  <si>
    <r>
      <t xml:space="preserve">ОРИГИНАЛ </t>
    </r>
    <r>
      <rPr>
        <sz val="15"/>
        <color indexed="8"/>
        <rFont val="Arial"/>
        <family val="2"/>
        <charset val="204"/>
      </rPr>
      <t>4607060890013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</si>
  <si>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4620769131218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</si>
  <si>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4620769131232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</si>
  <si>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4620769131140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</si>
  <si>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4620769131157</t>
    </r>
  </si>
  <si>
    <r>
      <t xml:space="preserve">РАСЧЕТ по             </t>
    </r>
    <r>
      <rPr>
        <sz val="14"/>
        <color indexed="12"/>
        <rFont val="Arial"/>
        <family val="2"/>
        <charset val="204"/>
      </rPr>
      <t>Диллерским ценам</t>
    </r>
  </si>
  <si>
    <t>Средство инсектицидное "ТИГАРД"     Гель для уничтожения тараканов                  Д,В. Имидаклоприд    30г (1х48)</t>
  </si>
  <si>
    <t xml:space="preserve">Средство инсектицидное               от тараканов контейнеры                                 NEW "DEADEX"  6 шт. (1х36)     </t>
  </si>
  <si>
    <r>
      <t xml:space="preserve">"ФУМИБАТ"    "Оборонхим Гель" от тараканов 30г (1х48) </t>
    </r>
    <r>
      <rPr>
        <b/>
        <sz val="14"/>
        <color indexed="53"/>
        <rFont val="Arial"/>
        <family val="2"/>
        <charset val="204"/>
      </rPr>
      <t>PREMIUM</t>
    </r>
  </si>
  <si>
    <t>КЛЕЕВОЙ КАПКАН для грызунов Мышиная смерть №1                        25 уп. По 5 шт. (1х125)</t>
  </si>
  <si>
    <t>Машенька Серебряная                 мелок (20г)</t>
  </si>
  <si>
    <t xml:space="preserve">КРЕМ от комаров для всей семьи 42 мл </t>
  </si>
  <si>
    <t>КРЕМ от комаров для всей семьи    (1х50)</t>
  </si>
  <si>
    <t>42г</t>
  </si>
  <si>
    <t xml:space="preserve">4620769130075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</si>
  <si>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красные</t>
    </r>
  </si>
  <si>
    <t>Пластины  для уничтожения комаров ОБОРОНХИМ   Универсальные (красные) (1х250)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</si>
  <si>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зеленые- однотонные</t>
    </r>
  </si>
  <si>
    <t>Пластины  для уничтожения комаров ОБОРОНХИМ  длительного действия   (зеленые - однотонные) (1х250)</t>
  </si>
  <si>
    <t>Средство инсектицидное "Жидкость от комаров"      (зеленый)</t>
  </si>
  <si>
    <t xml:space="preserve">Средство инсектицидное "Жидкость от комаров"                           БЕЗ ЗАПАХА   (зеленый)   (1х24)                                                </t>
  </si>
  <si>
    <t>30 мл             60 ночей</t>
  </si>
  <si>
    <t>Средство инсектицидное "Жидкость от комаров"     с двойным эффектом  (желтый)</t>
  </si>
  <si>
    <t xml:space="preserve">Средство инсектицидное "Жидкость с двойным эффектом" БЕЗ ЗАПАХА        (желтый)    (1х24)                                           </t>
  </si>
  <si>
    <t xml:space="preserve">Средство инсектицидное "Жидкость от комаров"    УНИВЕРСАЛЬНЫЙ БЕЗ ЗАПАХА  (красный)    (1х24)                                           </t>
  </si>
  <si>
    <t xml:space="preserve">Средство инсектицидное "Жидкость от комаров"  универсальная  БЕЗ ЗАПАХА  (красный)                                              </t>
  </si>
  <si>
    <t>Пластины  для уничтожения комаров ОБОРОНХИМ  длительного действия   (зеленые-однотонные) (1х250)</t>
  </si>
  <si>
    <t xml:space="preserve">Средство инсектицидное "Жидкость от комаров"   БЕЗ ЗАПАХА  (зеленый)   (1х24)                                                </t>
  </si>
  <si>
    <t>№1</t>
  </si>
  <si>
    <t>№2</t>
  </si>
  <si>
    <t xml:space="preserve"> ЗАКАЗЧИК</t>
  </si>
  <si>
    <t>ЗЕРНО          МЫШИНАЯ СМЕРТЬ №1</t>
  </si>
  <si>
    <r>
      <t xml:space="preserve">ЗАКАЗ  в </t>
    </r>
    <r>
      <rPr>
        <b/>
        <sz val="18"/>
        <color indexed="10"/>
        <rFont val="Arial"/>
        <family val="2"/>
        <charset val="204"/>
      </rPr>
      <t>КОРОБКАХ</t>
    </r>
    <r>
      <rPr>
        <b/>
        <sz val="18"/>
        <color indexed="12"/>
        <rFont val="Arial"/>
        <family val="2"/>
        <charset val="204"/>
      </rPr>
      <t xml:space="preserve"> </t>
    </r>
    <r>
      <rPr>
        <b/>
        <sz val="14"/>
        <color indexed="12"/>
        <rFont val="Arial"/>
        <family val="2"/>
        <charset val="204"/>
      </rPr>
      <t>ставим только цифру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</si>
  <si>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4620769131454</t>
    </r>
  </si>
  <si>
    <t xml:space="preserve">"Гранулы от грызунов" СМЕРЬ ГРЫЗУНАМ №1 </t>
  </si>
  <si>
    <t>ГРАНУЛЫ от ГРЫЗУНОВ (1Х100)  100г</t>
  </si>
  <si>
    <r>
      <t>Гранулы от грызунов</t>
    </r>
    <r>
      <rPr>
        <b/>
        <sz val="16"/>
        <color indexed="10"/>
        <rFont val="Arial"/>
        <family val="2"/>
        <charset val="204"/>
      </rPr>
      <t xml:space="preserve">     </t>
    </r>
    <r>
      <rPr>
        <b/>
        <sz val="14"/>
        <color indexed="12"/>
        <rFont val="Arial"/>
        <family val="2"/>
        <charset val="204"/>
      </rPr>
      <t xml:space="preserve">                                  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4"/>
        <color indexed="12"/>
        <rFont val="Arial"/>
        <family val="2"/>
        <charset val="204"/>
      </rPr>
      <t xml:space="preserve"> 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</si>
  <si>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4620769131461</t>
    </r>
  </si>
  <si>
    <r>
      <t xml:space="preserve">   ВОСКОВЫЕ БРИКЕТЫ "Тигард/Tigard"                              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</si>
  <si>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  ВОСКОВЫЕ брикеты                            "КРЫСИНАЯ СМЕРТЬ №1" </t>
  </si>
  <si>
    <t xml:space="preserve"> ВОСКОВЫЕ БРИКЕТЫ "Тигард/Tigard"                               "КРЫСИНАЯ СМЕРТЬ №1" </t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</si>
  <si>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4620769131201</t>
    </r>
  </si>
  <si>
    <t>Размеры гофротары              (длина х ширина х высота), мм</t>
  </si>
  <si>
    <t>60г</t>
  </si>
  <si>
    <t>80г</t>
  </si>
  <si>
    <t xml:space="preserve">                                                                                                                                                                                                           подитог 5:</t>
  </si>
  <si>
    <t>LEWI Губка бесцветная для ухода за обувью и изделиями из гладкой кожи любого цвета (1х96) </t>
  </si>
  <si>
    <t>LEWI Губка черная для ухода за обувью и изделиями из гладкой кожи черного цвета (1х96)</t>
  </si>
  <si>
    <t>LEWI КРЕМ  черный для ухода за обувью и изделиями из гладкой кожи черного цвета (1х48)</t>
  </si>
  <si>
    <t>LEWI Губка бесцветная для ухода за обувью и изделиями из гладкой кожи любого цвета  </t>
  </si>
  <si>
    <t>LEWI Губка черная для ухода за обувью и изделиями из гладкой кожи черного цвета </t>
  </si>
  <si>
    <t>LEWI КРЕМ  черный для ухода за обувью и изделиями из гладкой кожи черного цвета </t>
  </si>
  <si>
    <t>LEWI Губка бесцветная для ухода за обувью и изделиями из гладкой кожи любого цвета  (1х96)</t>
  </si>
  <si>
    <t xml:space="preserve">NEW "DEADEX-ГЕЛЬ"                                    от тараканов  30г (1х48) </t>
  </si>
  <si>
    <t xml:space="preserve">  ТИГАРД  Гель от тараканов                1 шт. 30г (1х48)</t>
  </si>
  <si>
    <t xml:space="preserve">NEW "DEADEX" ловушки                        6 шт. (1х36)     </t>
  </si>
  <si>
    <t>Приманка в виде пены для уничтожения крыс и мышей</t>
  </si>
  <si>
    <r>
      <t xml:space="preserve"> Средство родентицидное  </t>
    </r>
    <r>
      <rPr>
        <b/>
        <sz val="16"/>
        <color indexed="10"/>
        <rFont val="Arial"/>
        <family val="2"/>
        <charset val="204"/>
      </rPr>
      <t xml:space="preserve">"КИЛЛЕР КРЫС"  </t>
    </r>
    <r>
      <rPr>
        <sz val="16"/>
        <color indexed="10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</t>
    </r>
    <r>
      <rPr>
        <b/>
        <sz val="14"/>
        <color indexed="10"/>
        <rFont val="Arial"/>
        <family val="2"/>
        <charset val="204"/>
      </rPr>
      <t/>
    </r>
  </si>
  <si>
    <t xml:space="preserve"> Средство родентицидное  "КИЛЛЕР КРЫС"  </t>
  </si>
  <si>
    <t>300 г</t>
  </si>
  <si>
    <t>135 г</t>
  </si>
  <si>
    <t>50 г</t>
  </si>
  <si>
    <t>20мл</t>
  </si>
  <si>
    <t xml:space="preserve">Альфацин СМЕРТЬ НАСЕКОМЫМ №1 (1х50) </t>
  </si>
  <si>
    <t xml:space="preserve">Для бесплантной доставки по Москве обязательное условие в заказе должно быть не менее чем на50 т.р. </t>
  </si>
  <si>
    <t>Индия</t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</si>
  <si>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4620769131508</t>
    </r>
  </si>
  <si>
    <t xml:space="preserve">ТАРАКАНЬЯ     СМЕРТЬ №1     </t>
  </si>
  <si>
    <t>Средство инсектицидное КЛЕЕЛОВ липкая пластина ТМ ДОХС 20 уп. По 5 шт. (1х100)</t>
  </si>
  <si>
    <t xml:space="preserve"> Клеевая ловушка от тараканов (домик)     ТМ ДОХС</t>
  </si>
  <si>
    <t>на обьем поправка  + 15-20 % на воздух между коробками и вес паллет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</si>
  <si>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</si>
  <si>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</si>
  <si>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Контейнеры     от тараканов              PREMIUM</t>
  </si>
  <si>
    <t>ТАКИЕ ЦЕНЫ НА РЕПЕЛЛЕНТЫ ДЕЙСТВИТЕЛЬНЫ ТОЛЬКО НА 2018г.                                                                                               ПРЕДЛОЖЕНИЕ ОГРАНИЧЕНО ОСТАТКИ ДОПРОДАЕМ</t>
  </si>
  <si>
    <t>ЭЛЕКТРОФУМИГАТОР нагревательное устройство к средствам уничтожения насекомых</t>
  </si>
  <si>
    <t>ЭЛЕКТРОФУМИГАТОР Универсальный с поворотной вилкой (1х100)</t>
  </si>
  <si>
    <t xml:space="preserve"> МУХОЛОВКА "ФУМИБАТ" </t>
  </si>
  <si>
    <t xml:space="preserve">Россия </t>
  </si>
  <si>
    <t xml:space="preserve">"ФУМИБАТ"                                                                липкая лента от мух (1х200) </t>
  </si>
  <si>
    <t xml:space="preserve"> МУХОЛОВКА "ТИГАРД" </t>
  </si>
  <si>
    <t xml:space="preserve">"ТИГАРД"                                                                липкая лента от мух (1х200) </t>
  </si>
  <si>
    <t>МУХОЛОВКА ФУМИБАТ (1Х200)</t>
  </si>
  <si>
    <t>МУХОЛОВКА ТИГАРД (1Х200)</t>
  </si>
  <si>
    <t>ЭЛЕКТРОФУМИГАТОР Универсальный с поворотной вилкой и индикатором (1х100)</t>
  </si>
  <si>
    <t xml:space="preserve">                                                                                    ПРОДУКЦИЯ   ПО ОБОРОНХИМ  ОТ ПОЛЗАЮЩИХ НАСЕКОМЫХ     средства  №1 в инсектицидах</t>
  </si>
  <si>
    <r>
      <t>ОРИГИНАЛ</t>
    </r>
    <r>
      <rPr>
        <sz val="15"/>
        <color indexed="8"/>
        <rFont val="Arial"/>
        <family val="2"/>
        <charset val="204"/>
      </rPr>
      <t xml:space="preserve"> 4620769131072</t>
    </r>
  </si>
  <si>
    <r>
      <t>ОРИГИНАЛ</t>
    </r>
    <r>
      <rPr>
        <sz val="15"/>
        <color indexed="8"/>
        <rFont val="Arial"/>
        <family val="2"/>
        <charset val="204"/>
      </rPr>
      <t xml:space="preserve"> 4620769131539</t>
    </r>
  </si>
  <si>
    <r>
      <t xml:space="preserve">ОРИГИНАЛ </t>
    </r>
    <r>
      <rPr>
        <sz val="15"/>
        <color indexed="8"/>
        <rFont val="Arial"/>
        <family val="2"/>
        <charset val="204"/>
      </rPr>
      <t>4607060892499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</si>
  <si>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   САДОВЫХ муравьев  1шт.                       </t>
    </r>
    <r>
      <rPr>
        <b/>
        <sz val="8"/>
        <color indexed="8"/>
        <rFont val="Arial"/>
        <family val="2"/>
        <charset val="204"/>
      </rPr>
      <t xml:space="preserve"> </t>
    </r>
  </si>
  <si>
    <r>
      <t xml:space="preserve">Альфацин    </t>
    </r>
    <r>
      <rPr>
        <b/>
        <sz val="16"/>
        <color indexed="8"/>
        <rFont val="Arial"/>
        <family val="2"/>
        <charset val="204"/>
      </rPr>
      <t>СМЕРТЬ НАСЕКОМЫМ №1</t>
    </r>
    <r>
      <rPr>
        <b/>
        <sz val="18"/>
        <color indexed="8"/>
        <rFont val="Arial"/>
        <family val="2"/>
        <charset val="204"/>
      </rPr>
      <t xml:space="preserve">     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</si>
  <si>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1шт.  </t>
    </r>
    <r>
      <rPr>
        <b/>
        <sz val="8"/>
        <color indexed="8"/>
        <rFont val="Arial"/>
        <family val="2"/>
        <charset val="204"/>
      </rPr>
      <t xml:space="preserve"> 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</si>
  <si>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муравьев        </t>
    </r>
    <r>
      <rPr>
        <b/>
        <sz val="14"/>
        <color indexed="8"/>
        <rFont val="Arial"/>
        <family val="2"/>
        <charset val="204"/>
      </rPr>
      <t xml:space="preserve">1шт.   </t>
    </r>
    <r>
      <rPr>
        <b/>
        <sz val="8"/>
        <color indexed="8"/>
        <rFont val="Arial"/>
        <family val="2"/>
        <charset val="204"/>
      </rPr>
      <t xml:space="preserve"> </t>
    </r>
  </si>
  <si>
    <r>
      <t xml:space="preserve">Контейнеры  от тараканов            </t>
    </r>
    <r>
      <rPr>
        <b/>
        <sz val="16"/>
        <color indexed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 xml:space="preserve">  </t>
    </r>
    <r>
      <rPr>
        <sz val="14"/>
        <color indexed="8"/>
        <rFont val="Arial"/>
        <family val="2"/>
        <charset val="204"/>
      </rPr>
      <t>ПРОЧНЫЙ ПЛАСТИК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</si>
  <si>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ФЛАКОН.  </t>
    </r>
    <r>
      <rPr>
        <b/>
        <sz val="8"/>
        <color indexed="8"/>
        <rFont val="Arial"/>
        <family val="2"/>
        <charset val="204"/>
      </rPr>
      <t xml:space="preserve"> </t>
    </r>
  </si>
  <si>
    <r>
      <t xml:space="preserve">Альфацин                   </t>
    </r>
    <r>
      <rPr>
        <sz val="18"/>
        <color indexed="12"/>
        <rFont val="Arial"/>
        <family val="2"/>
        <charset val="204"/>
      </rPr>
      <t xml:space="preserve">СМЕРТЬ            НАСЕКОМЫМ №1 </t>
    </r>
  </si>
  <si>
    <r>
      <t xml:space="preserve">ООО " ДОХЛОКС"   </t>
    </r>
    <r>
      <rPr>
        <sz val="14"/>
        <color indexed="12"/>
        <rFont val="Arial"/>
        <family val="2"/>
        <charset val="204"/>
      </rPr>
      <t xml:space="preserve">                          "Оборонхим Гель" от тараканов   30г (1х48)</t>
    </r>
  </si>
  <si>
    <r>
      <t xml:space="preserve">ООО " ДОХЛОКС"   </t>
    </r>
    <r>
      <rPr>
        <sz val="14"/>
        <color indexed="12"/>
        <rFont val="Arial"/>
        <family val="2"/>
        <charset val="204"/>
      </rPr>
      <t xml:space="preserve">                          "Оборонхим Гель"   от муравьев     30 г (1х48)</t>
    </r>
  </si>
  <si>
    <r>
      <t xml:space="preserve">ООО " ДОХЛОКС"    </t>
    </r>
    <r>
      <rPr>
        <sz val="14"/>
        <color indexed="12"/>
        <rFont val="Arial"/>
        <family val="2"/>
        <charset val="204"/>
      </rPr>
      <t xml:space="preserve">                       "Оборонхим - контейнер" Средство инсектицидное от тараканов      6 шт. (1х24)</t>
    </r>
  </si>
  <si>
    <r>
      <t xml:space="preserve"> ООО " ДОХЛОКС" </t>
    </r>
    <r>
      <rPr>
        <sz val="14"/>
        <color indexed="12"/>
        <rFont val="Arial"/>
        <family val="2"/>
        <charset val="204"/>
      </rPr>
      <t xml:space="preserve">                      "Оборонхим Гель" от тараканов   Флакон 80г (1х20)</t>
    </r>
  </si>
  <si>
    <t xml:space="preserve">Наименование продукции </t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</si>
  <si>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КЛАССИЧЕСКИЙ  ;  ЮБИЛЕЙНЫЙ ВЫПУСК 20 ЛЕТ  "Оборонхим Гель"   от  тараканов </t>
    </r>
  </si>
  <si>
    <r>
      <t xml:space="preserve">  ООО " ДОХЛОКС"    </t>
    </r>
    <r>
      <rPr>
        <sz val="14"/>
        <color indexed="12"/>
        <rFont val="Arial"/>
        <family val="2"/>
        <charset val="204"/>
      </rPr>
      <t xml:space="preserve">            "Оборонхим Гель"                                         </t>
    </r>
    <r>
      <rPr>
        <sz val="20"/>
        <color indexed="17"/>
        <rFont val="Arial"/>
        <family val="2"/>
        <charset val="204"/>
      </rPr>
      <t>от садовых  муравьев</t>
    </r>
    <r>
      <rPr>
        <sz val="14"/>
        <color indexed="11"/>
        <rFont val="Arial"/>
        <family val="2"/>
        <charset val="204"/>
      </rPr>
      <t xml:space="preserve">  </t>
    </r>
    <r>
      <rPr>
        <sz val="14"/>
        <color indexed="12"/>
        <rFont val="Arial"/>
        <family val="2"/>
        <charset val="204"/>
      </rPr>
      <t xml:space="preserve">           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</si>
  <si>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  "Оборонхим - контейнер" Средство инсектицидное от тараканов     6 шт. (1х24)</t>
    </r>
  </si>
  <si>
    <t>ООО"ДОХЛОКС"  Гель от тараканов             1 шт. 30г (1х48)</t>
  </si>
  <si>
    <t>ООО"ДОХЛОКС" ЮБИЛЕЙНЫЙ ВЫПУСК 20 ЛЕТ "Оборонхим Гель"   от  тараканов  (1х48)</t>
  </si>
  <si>
    <t>ООО"ДОХЛОКС"  Гель от тараканов       флакон 80г (1х20)</t>
  </si>
  <si>
    <t xml:space="preserve">ООО"ДОХЛОКС" Гель от                 САДОВЫХ муравьев 1шт.  (1х48) </t>
  </si>
  <si>
    <t>ООО"ДОХЛОКС" Контейнеры от тараканов  6 шт.    (1х24)</t>
  </si>
  <si>
    <t>ООО"ДОХЛОКС"  Гель от муравьёв              1 шт. 30г (1х48)</t>
  </si>
  <si>
    <t>ООО"ДОХЛОКС"                                             6 шт. ловушки (1х24) ПЛАСТИК</t>
  </si>
  <si>
    <r>
      <t xml:space="preserve">Контейнеры  от тараканов       </t>
    </r>
    <r>
      <rPr>
        <b/>
        <sz val="8"/>
        <color indexed="8"/>
        <rFont val="Arial"/>
        <family val="2"/>
        <charset val="204"/>
      </rPr>
      <t xml:space="preserve">        </t>
    </r>
    <r>
      <rPr>
        <b/>
        <sz val="14"/>
        <color indexed="8"/>
        <rFont val="Arial"/>
        <family val="2"/>
        <charset val="204"/>
      </rPr>
      <t xml:space="preserve">          6 шт.   ПЛАСТИК</t>
    </r>
  </si>
  <si>
    <r>
      <t xml:space="preserve">                                                              LEWI ОБУВНАЯ КОСМЕТИКА №1 </t>
    </r>
    <r>
      <rPr>
        <b/>
        <sz val="18"/>
        <color indexed="10"/>
        <rFont val="Arial"/>
        <family val="2"/>
        <charset val="204"/>
      </rPr>
      <t xml:space="preserve"> PREMIUM класса</t>
    </r>
  </si>
  <si>
    <t xml:space="preserve">  Прайс-лист                                изменен                 30.11.18г.</t>
  </si>
  <si>
    <t xml:space="preserve"> Прайс-лист на  2018г         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</si>
</sst>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8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sz val="48"/>
      <color indexed="5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sz val="14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6"/>
      <color indexed="12"/>
      <name val="Calibri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6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sz val="15"/>
      <color indexed="8"/>
      <name val="Arial"/>
      <family val="2"/>
      <charset val="204"/>
    </font>
    <font>
      <sz val="24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  <font>
      <b/>
      <sz val="28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0"/>
      <color indexed="10"/>
      <name val="Calibri"/>
      <family val="2"/>
      <charset val="204"/>
    </font>
    <font>
      <b/>
      <sz val="36"/>
      <color indexed="10"/>
      <name val="Arial"/>
      <family val="2"/>
      <charset val="204"/>
    </font>
    <font>
      <b/>
      <sz val="14"/>
      <color indexed="12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18"/>
      <color indexed="12"/>
      <name val="Arial"/>
      <family val="2"/>
      <charset val="204"/>
    </font>
    <font>
      <sz val="22"/>
      <color indexed="8"/>
      <name val="Arial"/>
      <family val="2"/>
      <charset val="204"/>
    </font>
    <font>
      <sz val="22"/>
      <color indexed="8"/>
      <name val="Calibri"/>
      <family val="2"/>
      <charset val="204"/>
    </font>
    <font>
      <b/>
      <sz val="26"/>
      <color indexed="12"/>
      <name val="Arial"/>
      <family val="2"/>
      <charset val="204"/>
    </font>
    <font>
      <sz val="2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20"/>
      <color indexed="17"/>
      <name val="Arial"/>
      <family val="2"/>
      <charset val="204"/>
    </font>
    <font>
      <sz val="14"/>
      <color indexed="11"/>
      <name val="Arial"/>
      <family val="2"/>
      <charset val="204"/>
    </font>
    <font>
      <sz val="20"/>
      <color indexed="1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</fills>
  <borders count="6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62" fillId="2" borderId="1" applyFont="0" applyFill="0" applyBorder="0" applyAlignment="0" applyProtection="0"/>
  </cellStyleXfs>
  <cellXfs count="392">
    <xf numFmtId="0" fontId="0" fillId="0" borderId="0" xfId="0"/>
    <xf numFmtId="0" fontId="4" fillId="0" borderId="0" xfId="0" applyFont="1"/>
    <xf numFmtId="0" fontId="4" fillId="3" borderId="2" xfId="0" applyFont="1" applyFill="1" applyBorder="1"/>
    <xf numFmtId="0" fontId="4" fillId="0" borderId="2" xfId="0" applyFont="1" applyFill="1" applyBorder="1"/>
    <xf numFmtId="0" fontId="4" fillId="0" borderId="0" xfId="0" applyNumberFormat="1" applyFont="1"/>
    <xf numFmtId="0" fontId="11" fillId="0" borderId="0" xfId="0" applyFont="1" applyFill="1"/>
    <xf numFmtId="0" fontId="21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7" fillId="0" borderId="0" xfId="0" applyFont="1"/>
    <xf numFmtId="0" fontId="29" fillId="0" borderId="0" xfId="0" applyFont="1" applyFill="1" applyBorder="1" applyAlignment="1"/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/>
    </xf>
    <xf numFmtId="0" fontId="19" fillId="0" borderId="2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" fontId="29" fillId="4" borderId="2" xfId="0" applyNumberFormat="1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6" fillId="5" borderId="2" xfId="0" applyFont="1" applyFill="1" applyBorder="1" applyAlignment="1">
      <alignment horizontal="center" vertical="center" wrapText="1"/>
    </xf>
    <xf numFmtId="164" fontId="17" fillId="5" borderId="2" xfId="0" applyNumberFormat="1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/>
    </xf>
    <xf numFmtId="0" fontId="22" fillId="5" borderId="2" xfId="0" applyFont="1" applyFill="1" applyBorder="1" applyAlignment="1">
      <alignment horizontal="center" vertical="center" wrapText="1"/>
    </xf>
    <xf numFmtId="49" fontId="28" fillId="5" borderId="2" xfId="0" applyNumberFormat="1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49" fontId="22" fillId="5" borderId="2" xfId="0" applyNumberFormat="1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left" vertical="center"/>
    </xf>
    <xf numFmtId="0" fontId="26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6" fillId="0" borderId="0" xfId="0" applyFont="1" applyBorder="1" applyAlignment="1">
      <alignment horizontal="left" vertical="center"/>
    </xf>
    <xf numFmtId="0" fontId="26" fillId="0" borderId="8" xfId="0" applyFont="1" applyBorder="1" applyAlignment="1">
      <alignment horizontal="center" vertical="center"/>
    </xf>
    <xf numFmtId="1" fontId="30" fillId="4" borderId="4" xfId="0" applyNumberFormat="1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0" fontId="12" fillId="5" borderId="2" xfId="0" applyNumberFormat="1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19" fillId="0" borderId="1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/>
    <xf numFmtId="0" fontId="4" fillId="0" borderId="11" xfId="0" applyFont="1" applyFill="1" applyBorder="1"/>
    <xf numFmtId="0" fontId="12" fillId="0" borderId="11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4" fillId="4" borderId="0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/>
    <xf numFmtId="0" fontId="4" fillId="6" borderId="0" xfId="0" applyFont="1" applyFill="1"/>
    <xf numFmtId="0" fontId="4" fillId="6" borderId="0" xfId="0" applyFont="1" applyFill="1" applyBorder="1"/>
    <xf numFmtId="0" fontId="40" fillId="6" borderId="0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4" fillId="0" borderId="12" xfId="0" applyFont="1" applyBorder="1"/>
    <xf numFmtId="0" fontId="4" fillId="0" borderId="0" xfId="0" applyFont="1" applyBorder="1"/>
    <xf numFmtId="0" fontId="4" fillId="0" borderId="13" xfId="0" applyFont="1" applyBorder="1"/>
    <xf numFmtId="0" fontId="4" fillId="0" borderId="14" xfId="0" applyFont="1" applyBorder="1"/>
    <xf numFmtId="0" fontId="4" fillId="6" borderId="15" xfId="0" applyFont="1" applyFill="1" applyBorder="1"/>
    <xf numFmtId="0" fontId="42" fillId="6" borderId="16" xfId="0" applyFont="1" applyFill="1" applyBorder="1" applyAlignment="1">
      <alignment horizontal="center" vertical="center" wrapText="1"/>
    </xf>
    <xf numFmtId="0" fontId="43" fillId="6" borderId="16" xfId="0" applyFont="1" applyFill="1" applyBorder="1" applyAlignment="1">
      <alignment horizontal="center" vertical="center" wrapText="1"/>
    </xf>
    <xf numFmtId="0" fontId="4" fillId="6" borderId="16" xfId="0" applyFont="1" applyFill="1" applyBorder="1"/>
    <xf numFmtId="0" fontId="40" fillId="6" borderId="16" xfId="0" applyFont="1" applyFill="1" applyBorder="1" applyAlignment="1">
      <alignment horizontal="center" vertical="center" wrapText="1"/>
    </xf>
    <xf numFmtId="0" fontId="41" fillId="6" borderId="16" xfId="0" applyFont="1" applyFill="1" applyBorder="1" applyAlignment="1">
      <alignment horizontal="center" vertical="center" wrapText="1"/>
    </xf>
    <xf numFmtId="0" fontId="4" fillId="0" borderId="0" xfId="0" applyFont="1" applyFill="1"/>
    <xf numFmtId="0" fontId="0" fillId="0" borderId="0" xfId="0" applyAlignment="1">
      <alignment horizontal="center"/>
    </xf>
    <xf numFmtId="0" fontId="30" fillId="4" borderId="4" xfId="0" applyFont="1" applyFill="1" applyBorder="1" applyAlignment="1">
      <alignment horizontal="center"/>
    </xf>
    <xf numFmtId="0" fontId="52" fillId="0" borderId="5" xfId="0" applyFont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 wrapText="1"/>
    </xf>
    <xf numFmtId="1" fontId="53" fillId="0" borderId="2" xfId="0" applyNumberFormat="1" applyFont="1" applyFill="1" applyBorder="1" applyAlignment="1">
      <alignment horizontal="center" vertical="center" wrapText="1"/>
    </xf>
    <xf numFmtId="1" fontId="53" fillId="0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wrapText="1"/>
    </xf>
    <xf numFmtId="0" fontId="4" fillId="5" borderId="17" xfId="0" applyFont="1" applyFill="1" applyBorder="1"/>
    <xf numFmtId="0" fontId="4" fillId="5" borderId="6" xfId="0" applyFont="1" applyFill="1" applyBorder="1"/>
    <xf numFmtId="2" fontId="30" fillId="4" borderId="4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4" fillId="0" borderId="2" xfId="0" applyFont="1" applyBorder="1"/>
    <xf numFmtId="0" fontId="4" fillId="6" borderId="18" xfId="0" applyFont="1" applyFill="1" applyBorder="1"/>
    <xf numFmtId="0" fontId="26" fillId="0" borderId="2" xfId="0" applyFont="1" applyBorder="1" applyAlignment="1">
      <alignment horizontal="center" vertical="center"/>
    </xf>
    <xf numFmtId="1" fontId="55" fillId="3" borderId="2" xfId="0" applyNumberFormat="1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33" fillId="0" borderId="2" xfId="0" applyFont="1" applyFill="1" applyBorder="1" applyAlignment="1">
      <alignment horizontal="left" vertical="center" wrapText="1"/>
    </xf>
    <xf numFmtId="0" fontId="55" fillId="0" borderId="0" xfId="0" applyFont="1"/>
    <xf numFmtId="49" fontId="57" fillId="5" borderId="2" xfId="0" applyNumberFormat="1" applyFont="1" applyFill="1" applyBorder="1" applyAlignment="1">
      <alignment horizontal="center" vertical="center" wrapText="1"/>
    </xf>
    <xf numFmtId="3" fontId="55" fillId="0" borderId="2" xfId="0" applyNumberFormat="1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5" xfId="0" applyFont="1" applyBorder="1" applyAlignment="1">
      <alignment horizontal="left" vertical="center"/>
    </xf>
    <xf numFmtId="1" fontId="59" fillId="0" borderId="0" xfId="0" applyNumberFormat="1" applyFont="1" applyBorder="1" applyAlignment="1">
      <alignment horizontal="center" vertical="center"/>
    </xf>
    <xf numFmtId="0" fontId="36" fillId="0" borderId="4" xfId="0" applyFont="1" applyBorder="1" applyAlignment="1">
      <alignment horizontal="center"/>
    </xf>
    <xf numFmtId="0" fontId="4" fillId="5" borderId="13" xfId="0" applyFont="1" applyFill="1" applyBorder="1"/>
    <xf numFmtId="0" fontId="4" fillId="5" borderId="0" xfId="0" applyFont="1" applyFill="1" applyBorder="1"/>
    <xf numFmtId="0" fontId="43" fillId="5" borderId="13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51" fillId="5" borderId="20" xfId="0" applyFont="1" applyFill="1" applyBorder="1" applyAlignment="1">
      <alignment horizontal="center" vertical="center"/>
    </xf>
    <xf numFmtId="0" fontId="4" fillId="5" borderId="21" xfId="0" applyFont="1" applyFill="1" applyBorder="1"/>
    <xf numFmtId="0" fontId="33" fillId="0" borderId="2" xfId="0" applyFont="1" applyFill="1" applyBorder="1" applyAlignment="1">
      <alignment horizontal="center" vertical="center" wrapText="1"/>
    </xf>
    <xf numFmtId="0" fontId="4" fillId="3" borderId="0" xfId="0" applyFont="1" applyFill="1" applyBorder="1"/>
    <xf numFmtId="49" fontId="7" fillId="0" borderId="2" xfId="0" applyNumberFormat="1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wrapText="1"/>
    </xf>
    <xf numFmtId="1" fontId="47" fillId="0" borderId="10" xfId="0" applyNumberFormat="1" applyFont="1" applyFill="1" applyBorder="1" applyAlignment="1">
      <alignment horizontal="center" vertical="center" wrapText="1"/>
    </xf>
    <xf numFmtId="1" fontId="47" fillId="0" borderId="2" xfId="0" applyNumberFormat="1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164" fontId="63" fillId="0" borderId="10" xfId="0" applyNumberFormat="1" applyFont="1" applyFill="1" applyBorder="1" applyAlignment="1">
      <alignment horizontal="center" vertical="center"/>
    </xf>
    <xf numFmtId="164" fontId="63" fillId="0" borderId="2" xfId="0" applyNumberFormat="1" applyFont="1" applyFill="1" applyBorder="1" applyAlignment="1">
      <alignment horizontal="center" vertical="center"/>
    </xf>
    <xf numFmtId="164" fontId="63" fillId="0" borderId="3" xfId="0" applyNumberFormat="1" applyFont="1" applyFill="1" applyBorder="1" applyAlignment="1">
      <alignment horizontal="center" vertical="center"/>
    </xf>
    <xf numFmtId="164" fontId="63" fillId="0" borderId="22" xfId="0" applyNumberFormat="1" applyFont="1" applyFill="1" applyBorder="1" applyAlignment="1">
      <alignment horizontal="center" vertical="center"/>
    </xf>
    <xf numFmtId="164" fontId="63" fillId="0" borderId="11" xfId="0" applyNumberFormat="1" applyFont="1" applyFill="1" applyBorder="1" applyAlignment="1">
      <alignment horizontal="center" vertical="center"/>
    </xf>
    <xf numFmtId="0" fontId="63" fillId="0" borderId="10" xfId="0" applyFont="1" applyFill="1" applyBorder="1" applyAlignment="1">
      <alignment horizontal="center" vertical="center" wrapText="1"/>
    </xf>
    <xf numFmtId="0" fontId="63" fillId="0" borderId="2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63" fillId="3" borderId="10" xfId="0" applyFont="1" applyFill="1" applyBorder="1" applyAlignment="1">
      <alignment horizontal="center" vertical="center" wrapText="1"/>
    </xf>
    <xf numFmtId="0" fontId="63" fillId="3" borderId="2" xfId="0" applyFont="1" applyFill="1" applyBorder="1" applyAlignment="1">
      <alignment horizontal="center" vertical="center" wrapText="1"/>
    </xf>
    <xf numFmtId="1" fontId="65" fillId="3" borderId="2" xfId="0" applyNumberFormat="1" applyFont="1" applyFill="1" applyBorder="1" applyAlignment="1">
      <alignment horizontal="center" vertical="center" wrapText="1"/>
    </xf>
    <xf numFmtId="1" fontId="65" fillId="3" borderId="11" xfId="0" applyNumberFormat="1" applyFont="1" applyFill="1" applyBorder="1" applyAlignment="1">
      <alignment horizontal="center" vertical="center" wrapText="1"/>
    </xf>
    <xf numFmtId="1" fontId="65" fillId="3" borderId="10" xfId="0" applyNumberFormat="1" applyFont="1" applyFill="1" applyBorder="1" applyAlignment="1">
      <alignment horizontal="center" vertical="center" wrapText="1"/>
    </xf>
    <xf numFmtId="1" fontId="65" fillId="0" borderId="11" xfId="0" applyNumberFormat="1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/>
    </xf>
    <xf numFmtId="164" fontId="66" fillId="5" borderId="23" xfId="0" applyNumberFormat="1" applyFont="1" applyFill="1" applyBorder="1" applyAlignment="1">
      <alignment horizontal="center" vertical="center"/>
    </xf>
    <xf numFmtId="164" fontId="66" fillId="5" borderId="24" xfId="0" applyNumberFormat="1" applyFont="1" applyFill="1" applyBorder="1" applyAlignment="1">
      <alignment horizontal="center" vertical="center"/>
    </xf>
    <xf numFmtId="164" fontId="66" fillId="5" borderId="25" xfId="0" applyNumberFormat="1" applyFont="1" applyFill="1" applyBorder="1" applyAlignment="1">
      <alignment horizontal="center" vertical="center"/>
    </xf>
    <xf numFmtId="164" fontId="66" fillId="5" borderId="26" xfId="0" applyNumberFormat="1" applyFont="1" applyFill="1" applyBorder="1" applyAlignment="1">
      <alignment horizontal="center" vertical="center"/>
    </xf>
    <xf numFmtId="0" fontId="66" fillId="0" borderId="0" xfId="0" applyFont="1"/>
    <xf numFmtId="0" fontId="66" fillId="5" borderId="27" xfId="0" applyFont="1" applyFill="1" applyBorder="1"/>
    <xf numFmtId="0" fontId="66" fillId="4" borderId="12" xfId="0" applyFont="1" applyFill="1" applyBorder="1"/>
    <xf numFmtId="164" fontId="66" fillId="5" borderId="2" xfId="0" applyNumberFormat="1" applyFont="1" applyFill="1" applyBorder="1" applyAlignment="1">
      <alignment horizontal="center" vertical="center"/>
    </xf>
    <xf numFmtId="164" fontId="56" fillId="5" borderId="3" xfId="0" applyNumberFormat="1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left" vertical="center" wrapText="1"/>
    </xf>
    <xf numFmtId="0" fontId="4" fillId="0" borderId="0" xfId="0" applyFont="1" applyFill="1" applyBorder="1"/>
    <xf numFmtId="1" fontId="19" fillId="3" borderId="2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69" fillId="5" borderId="2" xfId="0" applyFont="1" applyFill="1" applyBorder="1" applyAlignment="1">
      <alignment horizontal="center" vertical="center" wrapText="1"/>
    </xf>
    <xf numFmtId="0" fontId="72" fillId="0" borderId="10" xfId="0" applyNumberFormat="1" applyFont="1" applyFill="1" applyBorder="1" applyAlignment="1">
      <alignment horizontal="center" vertical="center"/>
    </xf>
    <xf numFmtId="0" fontId="72" fillId="0" borderId="2" xfId="0" applyNumberFormat="1" applyFont="1" applyFill="1" applyBorder="1" applyAlignment="1">
      <alignment horizontal="center" vertical="center"/>
    </xf>
    <xf numFmtId="0" fontId="72" fillId="0" borderId="3" xfId="0" applyNumberFormat="1" applyFont="1" applyFill="1" applyBorder="1" applyAlignment="1">
      <alignment horizontal="center" vertical="center"/>
    </xf>
    <xf numFmtId="0" fontId="72" fillId="0" borderId="11" xfId="0" applyNumberFormat="1" applyFont="1" applyFill="1" applyBorder="1" applyAlignment="1">
      <alignment horizontal="center" vertical="center"/>
    </xf>
    <xf numFmtId="0" fontId="72" fillId="0" borderId="2" xfId="0" applyNumberFormat="1" applyFont="1" applyFill="1" applyBorder="1" applyAlignment="1">
      <alignment horizontal="center" vertical="center" wrapText="1"/>
    </xf>
    <xf numFmtId="1" fontId="44" fillId="5" borderId="2" xfId="0" applyNumberFormat="1" applyFont="1" applyFill="1" applyBorder="1" applyAlignment="1">
      <alignment horizontal="center" vertical="center" wrapText="1"/>
    </xf>
    <xf numFmtId="0" fontId="44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4" fillId="0" borderId="2" xfId="0" applyFont="1" applyBorder="1" applyAlignment="1">
      <alignment horizontal="center" vertical="center" wrapText="1"/>
    </xf>
    <xf numFmtId="1" fontId="55" fillId="3" borderId="2" xfId="0" applyNumberFormat="1" applyFont="1" applyFill="1" applyBorder="1" applyAlignment="1">
      <alignment horizontal="center" vertical="center"/>
    </xf>
    <xf numFmtId="1" fontId="65" fillId="3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1" fillId="0" borderId="22" xfId="0" applyFont="1" applyFill="1" applyBorder="1" applyAlignment="1">
      <alignment vertical="center" wrapText="1"/>
    </xf>
    <xf numFmtId="0" fontId="4" fillId="0" borderId="28" xfId="0" applyFont="1" applyBorder="1"/>
    <xf numFmtId="0" fontId="4" fillId="0" borderId="29" xfId="0" applyFont="1" applyBorder="1"/>
    <xf numFmtId="0" fontId="11" fillId="0" borderId="29" xfId="0" applyFont="1" applyFill="1" applyBorder="1"/>
    <xf numFmtId="0" fontId="4" fillId="0" borderId="29" xfId="0" applyNumberFormat="1" applyFont="1" applyBorder="1"/>
    <xf numFmtId="0" fontId="66" fillId="0" borderId="29" xfId="0" applyFont="1" applyBorder="1"/>
    <xf numFmtId="0" fontId="4" fillId="6" borderId="29" xfId="0" applyFont="1" applyFill="1" applyBorder="1"/>
    <xf numFmtId="0" fontId="4" fillId="0" borderId="30" xfId="0" applyFont="1" applyBorder="1"/>
    <xf numFmtId="0" fontId="4" fillId="5" borderId="31" xfId="0" applyFont="1" applyFill="1" applyBorder="1"/>
    <xf numFmtId="0" fontId="4" fillId="4" borderId="32" xfId="0" applyFont="1" applyFill="1" applyBorder="1" applyAlignment="1">
      <alignment horizontal="center" vertical="center" wrapText="1"/>
    </xf>
    <xf numFmtId="0" fontId="43" fillId="5" borderId="31" xfId="0" applyFont="1" applyFill="1" applyBorder="1" applyAlignment="1">
      <alignment horizontal="center" vertical="center" wrapText="1"/>
    </xf>
    <xf numFmtId="0" fontId="4" fillId="5" borderId="33" xfId="0" applyFont="1" applyFill="1" applyBorder="1"/>
    <xf numFmtId="0" fontId="35" fillId="5" borderId="34" xfId="0" applyFont="1" applyFill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7" fillId="5" borderId="34" xfId="0" applyFont="1" applyFill="1" applyBorder="1" applyAlignment="1">
      <alignment horizontal="center" vertical="center" wrapText="1"/>
    </xf>
    <xf numFmtId="0" fontId="4" fillId="0" borderId="31" xfId="0" applyFont="1" applyBorder="1"/>
    <xf numFmtId="0" fontId="39" fillId="5" borderId="36" xfId="0" applyFont="1" applyFill="1" applyBorder="1" applyAlignment="1">
      <alignment horizontal="center"/>
    </xf>
    <xf numFmtId="0" fontId="4" fillId="5" borderId="37" xfId="0" applyFont="1" applyFill="1" applyBorder="1"/>
    <xf numFmtId="0" fontId="4" fillId="5" borderId="38" xfId="0" applyFont="1" applyFill="1" applyBorder="1"/>
    <xf numFmtId="0" fontId="37" fillId="5" borderId="39" xfId="0" applyFont="1" applyFill="1" applyBorder="1" applyAlignment="1">
      <alignment horizontal="right"/>
    </xf>
    <xf numFmtId="164" fontId="67" fillId="5" borderId="11" xfId="0" applyNumberFormat="1" applyFont="1" applyFill="1" applyBorder="1" applyAlignment="1">
      <alignment horizontal="center"/>
    </xf>
    <xf numFmtId="0" fontId="4" fillId="0" borderId="39" xfId="0" applyFont="1" applyBorder="1"/>
    <xf numFmtId="0" fontId="4" fillId="6" borderId="39" xfId="0" applyFont="1" applyFill="1" applyBorder="1"/>
    <xf numFmtId="0" fontId="7" fillId="3" borderId="2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7" fillId="5" borderId="40" xfId="0" applyFont="1" applyFill="1" applyBorder="1" applyAlignment="1">
      <alignment horizontal="center"/>
    </xf>
    <xf numFmtId="0" fontId="33" fillId="3" borderId="3" xfId="0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0" fontId="63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/>
    <xf numFmtId="164" fontId="56" fillId="0" borderId="22" xfId="0" applyNumberFormat="1" applyFont="1" applyFill="1" applyBorder="1" applyAlignment="1">
      <alignment horizontal="center" vertical="center"/>
    </xf>
    <xf numFmtId="164" fontId="69" fillId="0" borderId="41" xfId="0" applyNumberFormat="1" applyFont="1" applyFill="1" applyBorder="1" applyAlignment="1">
      <alignment horizontal="center" vertical="center"/>
    </xf>
    <xf numFmtId="164" fontId="69" fillId="0" borderId="2" xfId="0" applyNumberFormat="1" applyFont="1" applyFill="1" applyBorder="1" applyAlignment="1">
      <alignment horizontal="center" vertical="center"/>
    </xf>
    <xf numFmtId="164" fontId="69" fillId="0" borderId="22" xfId="0" applyNumberFormat="1" applyFont="1" applyFill="1" applyBorder="1" applyAlignment="1">
      <alignment horizontal="center" vertical="center"/>
    </xf>
    <xf numFmtId="164" fontId="69" fillId="0" borderId="11" xfId="0" applyNumberFormat="1" applyFont="1" applyFill="1" applyBorder="1" applyAlignment="1">
      <alignment horizontal="center" vertical="center"/>
    </xf>
    <xf numFmtId="164" fontId="69" fillId="0" borderId="5" xfId="0" applyNumberFormat="1" applyFont="1" applyFill="1" applyBorder="1" applyAlignment="1">
      <alignment horizontal="center" vertical="center"/>
    </xf>
    <xf numFmtId="164" fontId="69" fillId="0" borderId="42" xfId="0" applyNumberFormat="1" applyFont="1" applyFill="1" applyBorder="1" applyAlignment="1">
      <alignment horizontal="center" vertical="center"/>
    </xf>
    <xf numFmtId="164" fontId="56" fillId="0" borderId="8" xfId="0" applyNumberFormat="1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 wrapText="1"/>
    </xf>
    <xf numFmtId="1" fontId="47" fillId="3" borderId="22" xfId="0" applyNumberFormat="1" applyFont="1" applyFill="1" applyBorder="1" applyAlignment="1">
      <alignment horizontal="center" vertical="center" wrapText="1"/>
    </xf>
    <xf numFmtId="0" fontId="42" fillId="3" borderId="22" xfId="0" applyFont="1" applyFill="1" applyBorder="1" applyAlignment="1">
      <alignment horizontal="center" vertical="center" wrapText="1"/>
    </xf>
    <xf numFmtId="0" fontId="35" fillId="3" borderId="22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 wrapText="1"/>
    </xf>
    <xf numFmtId="0" fontId="63" fillId="3" borderId="22" xfId="0" applyFont="1" applyFill="1" applyBorder="1" applyAlignment="1">
      <alignment horizontal="center" vertical="center" wrapText="1"/>
    </xf>
    <xf numFmtId="0" fontId="4" fillId="3" borderId="22" xfId="0" applyFont="1" applyFill="1" applyBorder="1"/>
    <xf numFmtId="0" fontId="72" fillId="0" borderId="22" xfId="0" applyNumberFormat="1" applyFont="1" applyFill="1" applyBorder="1" applyAlignment="1">
      <alignment horizontal="center" vertical="center"/>
    </xf>
    <xf numFmtId="164" fontId="66" fillId="5" borderId="22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1" fontId="65" fillId="0" borderId="3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80" fillId="0" borderId="0" xfId="0" applyFont="1"/>
    <xf numFmtId="0" fontId="80" fillId="5" borderId="2" xfId="0" applyFont="1" applyFill="1" applyBorder="1" applyAlignment="1">
      <alignment horizontal="center" vertical="center"/>
    </xf>
    <xf numFmtId="0" fontId="81" fillId="5" borderId="2" xfId="0" applyFont="1" applyFill="1" applyBorder="1" applyAlignment="1">
      <alignment horizontal="center" vertical="center"/>
    </xf>
    <xf numFmtId="0" fontId="80" fillId="5" borderId="34" xfId="0" applyFont="1" applyFill="1" applyBorder="1" applyAlignment="1">
      <alignment horizontal="center" vertical="center" wrapText="1"/>
    </xf>
    <xf numFmtId="1" fontId="47" fillId="3" borderId="11" xfId="0" applyNumberFormat="1" applyFont="1" applyFill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45" xfId="0" applyFont="1" applyFill="1" applyBorder="1" applyAlignment="1">
      <alignment horizontal="center" vertical="center" wrapText="1"/>
    </xf>
    <xf numFmtId="164" fontId="69" fillId="0" borderId="46" xfId="0" applyNumberFormat="1" applyFont="1" applyFill="1" applyBorder="1" applyAlignment="1">
      <alignment horizontal="center" vertical="center"/>
    </xf>
    <xf numFmtId="0" fontId="42" fillId="0" borderId="11" xfId="0" applyFont="1" applyFill="1" applyBorder="1" applyAlignment="1">
      <alignment horizontal="center" vertical="center" wrapText="1"/>
    </xf>
    <xf numFmtId="0" fontId="84" fillId="0" borderId="10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84" fillId="0" borderId="2" xfId="0" applyFont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164" fontId="56" fillId="0" borderId="9" xfId="0" applyNumberFormat="1" applyFont="1" applyFill="1" applyBorder="1" applyAlignment="1">
      <alignment horizontal="center" vertical="center"/>
    </xf>
    <xf numFmtId="0" fontId="7" fillId="5" borderId="48" xfId="0" applyFont="1" applyFill="1" applyBorder="1" applyAlignment="1">
      <alignment horizontal="center" vertical="center" wrapText="1"/>
    </xf>
    <xf numFmtId="0" fontId="42" fillId="3" borderId="10" xfId="0" applyFont="1" applyFill="1" applyBorder="1" applyAlignment="1">
      <alignment horizontal="center" vertical="center" wrapText="1"/>
    </xf>
    <xf numFmtId="0" fontId="42" fillId="3" borderId="10" xfId="0" applyFont="1" applyFill="1" applyBorder="1" applyAlignment="1">
      <alignment horizontal="center" vertical="center"/>
    </xf>
    <xf numFmtId="49" fontId="12" fillId="0" borderId="10" xfId="0" applyNumberFormat="1" applyFont="1" applyFill="1" applyBorder="1" applyAlignment="1">
      <alignment horizontal="center" vertical="center" wrapText="1"/>
    </xf>
    <xf numFmtId="0" fontId="4" fillId="3" borderId="10" xfId="0" applyFont="1" applyFill="1" applyBorder="1"/>
    <xf numFmtId="164" fontId="69" fillId="0" borderId="10" xfId="0" applyNumberFormat="1" applyFont="1" applyFill="1" applyBorder="1" applyAlignment="1">
      <alignment horizontal="center" vertical="center"/>
    </xf>
    <xf numFmtId="164" fontId="66" fillId="5" borderId="10" xfId="0" applyNumberFormat="1" applyFont="1" applyFill="1" applyBorder="1" applyAlignment="1">
      <alignment horizontal="center" vertical="center"/>
    </xf>
    <xf numFmtId="0" fontId="42" fillId="3" borderId="11" xfId="0" applyFont="1" applyFill="1" applyBorder="1" applyAlignment="1">
      <alignment horizontal="center" vertical="center" wrapText="1"/>
    </xf>
    <xf numFmtId="0" fontId="42" fillId="3" borderId="11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 wrapText="1"/>
    </xf>
    <xf numFmtId="0" fontId="63" fillId="3" borderId="11" xfId="0" applyFont="1" applyFill="1" applyBorder="1" applyAlignment="1">
      <alignment horizontal="center" vertical="center" wrapText="1"/>
    </xf>
    <xf numFmtId="0" fontId="4" fillId="3" borderId="11" xfId="0" applyFont="1" applyFill="1" applyBorder="1"/>
    <xf numFmtId="164" fontId="66" fillId="5" borderId="11" xfId="0" applyNumberFormat="1" applyFont="1" applyFill="1" applyBorder="1" applyAlignment="1">
      <alignment horizontal="center" vertical="center"/>
    </xf>
    <xf numFmtId="164" fontId="78" fillId="0" borderId="10" xfId="0" applyNumberFormat="1" applyFont="1" applyFill="1" applyBorder="1" applyAlignment="1">
      <alignment horizontal="center" vertical="center"/>
    </xf>
    <xf numFmtId="1" fontId="42" fillId="3" borderId="11" xfId="0" applyNumberFormat="1" applyFont="1" applyFill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35" fillId="3" borderId="11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4" fillId="0" borderId="11" xfId="0" applyFont="1" applyBorder="1"/>
    <xf numFmtId="1" fontId="19" fillId="3" borderId="10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" fontId="19" fillId="3" borderId="11" xfId="0" applyNumberFormat="1" applyFont="1" applyFill="1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19" fillId="3" borderId="11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 wrapText="1"/>
    </xf>
    <xf numFmtId="0" fontId="74" fillId="0" borderId="29" xfId="0" applyFont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/>
    </xf>
    <xf numFmtId="0" fontId="73" fillId="0" borderId="29" xfId="0" applyFont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 wrapText="1"/>
    </xf>
    <xf numFmtId="0" fontId="74" fillId="0" borderId="39" xfId="0" applyFont="1" applyBorder="1" applyAlignment="1">
      <alignment horizontal="center" vertical="center" wrapText="1"/>
    </xf>
    <xf numFmtId="0" fontId="73" fillId="0" borderId="39" xfId="0" applyFont="1" applyBorder="1" applyAlignment="1">
      <alignment horizontal="center" vertical="center" wrapText="1"/>
    </xf>
    <xf numFmtId="0" fontId="60" fillId="0" borderId="49" xfId="0" applyFont="1" applyFill="1" applyBorder="1" applyAlignment="1">
      <alignment horizontal="center" vertical="center" wrapText="1"/>
    </xf>
    <xf numFmtId="0" fontId="60" fillId="0" borderId="50" xfId="0" applyFont="1" applyFill="1" applyBorder="1" applyAlignment="1">
      <alignment horizontal="center" vertical="center" wrapText="1"/>
    </xf>
    <xf numFmtId="1" fontId="47" fillId="3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84" fillId="0" borderId="3" xfId="0" applyFont="1" applyFill="1" applyBorder="1" applyAlignment="1">
      <alignment horizontal="center" vertical="center" wrapText="1"/>
    </xf>
    <xf numFmtId="1" fontId="47" fillId="0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39" fillId="0" borderId="31" xfId="0" applyFont="1" applyFill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0" fontId="42" fillId="5" borderId="60" xfId="0" applyFont="1" applyFill="1" applyBorder="1" applyAlignment="1">
      <alignment horizontal="center"/>
    </xf>
    <xf numFmtId="0" fontId="4" fillId="5" borderId="61" xfId="0" applyFont="1" applyFill="1" applyBorder="1" applyAlignment="1">
      <alignment horizontal="center"/>
    </xf>
    <xf numFmtId="0" fontId="4" fillId="5" borderId="62" xfId="0" applyFont="1" applyFill="1" applyBorder="1" applyAlignment="1">
      <alignment horizontal="center"/>
    </xf>
    <xf numFmtId="0" fontId="20" fillId="0" borderId="44" xfId="0" applyFont="1" applyFill="1" applyBorder="1" applyAlignment="1">
      <alignment horizontal="right" vertical="center" wrapText="1"/>
    </xf>
    <xf numFmtId="0" fontId="10" fillId="0" borderId="58" xfId="0" applyFont="1" applyBorder="1" applyAlignment="1">
      <alignment horizontal="right"/>
    </xf>
    <xf numFmtId="0" fontId="10" fillId="0" borderId="19" xfId="0" applyFont="1" applyBorder="1" applyAlignment="1">
      <alignment horizontal="right"/>
    </xf>
    <xf numFmtId="0" fontId="35" fillId="5" borderId="39" xfId="0" applyFont="1" applyFill="1" applyBorder="1" applyAlignment="1">
      <alignment horizontal="right" wrapText="1"/>
    </xf>
    <xf numFmtId="0" fontId="35" fillId="5" borderId="59" xfId="0" applyFont="1" applyFill="1" applyBorder="1" applyAlignment="1">
      <alignment horizontal="right" wrapText="1"/>
    </xf>
    <xf numFmtId="0" fontId="70" fillId="0" borderId="36" xfId="0" applyFont="1" applyFill="1" applyBorder="1" applyAlignment="1">
      <alignment horizontal="left" vertical="center" wrapText="1"/>
    </xf>
    <xf numFmtId="0" fontId="70" fillId="0" borderId="7" xfId="0" applyFont="1" applyFill="1" applyBorder="1" applyAlignment="1">
      <alignment horizontal="left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6" xfId="0" applyFont="1" applyFill="1" applyBorder="1" applyAlignment="1">
      <alignment horizontal="center" vertical="center" wrapText="1"/>
    </xf>
    <xf numFmtId="0" fontId="42" fillId="5" borderId="7" xfId="0" applyFont="1" applyFill="1" applyBorder="1" applyAlignment="1">
      <alignment horizontal="center" wrapText="1"/>
    </xf>
    <xf numFmtId="0" fontId="9" fillId="0" borderId="32" xfId="0" applyFont="1" applyFill="1" applyBorder="1" applyAlignment="1">
      <alignment horizontal="right" vertical="center" wrapText="1"/>
    </xf>
    <xf numFmtId="0" fontId="10" fillId="0" borderId="0" xfId="0" applyFont="1" applyBorder="1" applyAlignment="1">
      <alignment horizontal="right"/>
    </xf>
    <xf numFmtId="0" fontId="70" fillId="0" borderId="36" xfId="0" applyFont="1" applyFill="1" applyBorder="1" applyAlignment="1">
      <alignment horizontal="center" vertical="center" wrapText="1"/>
    </xf>
    <xf numFmtId="0" fontId="71" fillId="0" borderId="7" xfId="0" applyFont="1" applyFill="1" applyBorder="1" applyAlignment="1"/>
    <xf numFmtId="0" fontId="79" fillId="0" borderId="7" xfId="0" applyFont="1" applyFill="1" applyBorder="1" applyAlignment="1">
      <alignment horizontal="center"/>
    </xf>
    <xf numFmtId="0" fontId="7" fillId="4" borderId="32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0" fillId="4" borderId="58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4" fillId="5" borderId="35" xfId="0" applyFont="1" applyFill="1" applyBorder="1" applyAlignment="1">
      <alignment horizontal="center" vertical="center" wrapText="1"/>
    </xf>
    <xf numFmtId="0" fontId="45" fillId="5" borderId="6" xfId="0" applyFont="1" applyFill="1" applyBorder="1" applyAlignment="1">
      <alignment horizontal="center" vertical="center" wrapText="1"/>
    </xf>
    <xf numFmtId="0" fontId="45" fillId="5" borderId="8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 wrapText="1"/>
    </xf>
    <xf numFmtId="0" fontId="61" fillId="0" borderId="6" xfId="0" applyFont="1" applyFill="1" applyBorder="1" applyAlignment="1">
      <alignment horizontal="center" vertical="center" wrapText="1"/>
    </xf>
    <xf numFmtId="0" fontId="61" fillId="0" borderId="37" xfId="0" applyFont="1" applyFill="1" applyBorder="1" applyAlignment="1">
      <alignment horizontal="center" vertical="center" wrapText="1"/>
    </xf>
    <xf numFmtId="0" fontId="4" fillId="0" borderId="13" xfId="0" applyFont="1" applyBorder="1" applyAlignment="1"/>
    <xf numFmtId="0" fontId="0" fillId="0" borderId="0" xfId="0" applyBorder="1" applyAlignment="1"/>
    <xf numFmtId="0" fontId="0" fillId="0" borderId="31" xfId="0" applyBorder="1" applyAlignment="1"/>
    <xf numFmtId="0" fontId="0" fillId="0" borderId="13" xfId="0" applyBorder="1" applyAlignment="1"/>
    <xf numFmtId="0" fontId="71" fillId="0" borderId="7" xfId="0" applyFont="1" applyFill="1" applyBorder="1" applyAlignment="1">
      <alignment horizontal="left"/>
    </xf>
    <xf numFmtId="0" fontId="0" fillId="0" borderId="9" xfId="0" applyBorder="1" applyAlignment="1"/>
    <xf numFmtId="0" fontId="12" fillId="5" borderId="3" xfId="0" applyNumberFormat="1" applyFont="1" applyFill="1" applyBorder="1" applyAlignment="1">
      <alignment horizontal="center" vertical="top" wrapText="1"/>
    </xf>
    <xf numFmtId="0" fontId="48" fillId="0" borderId="22" xfId="0" applyFont="1" applyBorder="1" applyAlignment="1">
      <alignment horizontal="center" vertical="top" wrapText="1"/>
    </xf>
    <xf numFmtId="0" fontId="12" fillId="5" borderId="13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50" fillId="5" borderId="31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center" vertical="center" wrapText="1"/>
    </xf>
    <xf numFmtId="0" fontId="32" fillId="5" borderId="31" xfId="0" applyFont="1" applyFill="1" applyBorder="1" applyAlignment="1">
      <alignment horizontal="center" vertical="center" wrapText="1"/>
    </xf>
    <xf numFmtId="0" fontId="41" fillId="5" borderId="13" xfId="0" applyFont="1" applyFill="1" applyBorder="1" applyAlignment="1">
      <alignment horizontal="center" vertical="center" wrapText="1"/>
    </xf>
    <xf numFmtId="0" fontId="41" fillId="5" borderId="0" xfId="0" applyFont="1" applyFill="1" applyBorder="1" applyAlignment="1">
      <alignment horizontal="center" vertical="center" wrapText="1"/>
    </xf>
    <xf numFmtId="0" fontId="41" fillId="5" borderId="31" xfId="0" applyFont="1" applyFill="1" applyBorder="1" applyAlignment="1">
      <alignment horizontal="center" vertical="center" wrapText="1"/>
    </xf>
    <xf numFmtId="0" fontId="16" fillId="5" borderId="53" xfId="0" applyFont="1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38" fillId="5" borderId="52" xfId="0" applyFont="1" applyFill="1" applyBorder="1" applyAlignment="1">
      <alignment horizontal="center" vertical="center" wrapText="1"/>
    </xf>
    <xf numFmtId="0" fontId="0" fillId="5" borderId="51" xfId="0" applyFill="1" applyBorder="1"/>
    <xf numFmtId="0" fontId="0" fillId="5" borderId="55" xfId="0" applyFill="1" applyBorder="1"/>
    <xf numFmtId="0" fontId="15" fillId="4" borderId="32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47" fillId="5" borderId="56" xfId="0" applyFont="1" applyFill="1" applyBorder="1" applyAlignment="1">
      <alignment horizontal="left" vertical="center" wrapText="1"/>
    </xf>
    <xf numFmtId="0" fontId="49" fillId="5" borderId="7" xfId="0" applyFont="1" applyFill="1" applyBorder="1" applyAlignment="1">
      <alignment horizontal="left" vertical="center" wrapText="1"/>
    </xf>
    <xf numFmtId="0" fontId="49" fillId="5" borderId="57" xfId="0" applyFont="1" applyFill="1" applyBorder="1" applyAlignment="1">
      <alignment horizontal="left" vertical="center" wrapText="1"/>
    </xf>
    <xf numFmtId="0" fontId="49" fillId="5" borderId="13" xfId="0" applyFont="1" applyFill="1" applyBorder="1" applyAlignment="1">
      <alignment horizontal="left" vertical="center" wrapText="1"/>
    </xf>
    <xf numFmtId="0" fontId="49" fillId="5" borderId="0" xfId="0" applyFont="1" applyFill="1" applyBorder="1" applyAlignment="1">
      <alignment horizontal="left" vertical="center" wrapText="1"/>
    </xf>
    <xf numFmtId="0" fontId="49" fillId="5" borderId="31" xfId="0" applyFont="1" applyFill="1" applyBorder="1" applyAlignment="1">
      <alignment horizontal="left" vertical="center" wrapText="1"/>
    </xf>
    <xf numFmtId="164" fontId="60" fillId="0" borderId="4" xfId="0" applyNumberFormat="1" applyFont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2" fontId="60" fillId="3" borderId="4" xfId="0" applyNumberFormat="1" applyFont="1" applyFill="1" applyBorder="1" applyAlignment="1">
      <alignment horizontal="center" vertical="center" wrapText="1"/>
    </xf>
    <xf numFmtId="0" fontId="40" fillId="3" borderId="4" xfId="0" applyFont="1" applyFill="1" applyBorder="1" applyAlignment="1">
      <alignment horizontal="center" vertical="center" wrapText="1"/>
    </xf>
    <xf numFmtId="16" fontId="42" fillId="0" borderId="0" xfId="0" applyNumberFormat="1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0" borderId="49" xfId="0" applyFont="1" applyFill="1" applyBorder="1" applyAlignment="1">
      <alignment horizontal="center" vertical="center" wrapText="1"/>
    </xf>
    <xf numFmtId="0" fontId="60" fillId="0" borderId="50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wrapText="1"/>
    </xf>
    <xf numFmtId="0" fontId="71" fillId="0" borderId="29" xfId="0" applyFont="1" applyFill="1" applyBorder="1" applyAlignment="1">
      <alignment horizontal="center" wrapText="1"/>
    </xf>
    <xf numFmtId="0" fontId="71" fillId="0" borderId="29" xfId="0" applyFont="1" applyBorder="1" applyAlignment="1"/>
    <xf numFmtId="0" fontId="71" fillId="0" borderId="30" xfId="0" applyFont="1" applyBorder="1" applyAlignment="1"/>
    <xf numFmtId="0" fontId="71" fillId="0" borderId="38" xfId="0" applyFont="1" applyBorder="1" applyAlignment="1"/>
    <xf numFmtId="0" fontId="71" fillId="0" borderId="39" xfId="0" applyFont="1" applyBorder="1" applyAlignment="1"/>
    <xf numFmtId="0" fontId="71" fillId="0" borderId="54" xfId="0" applyFont="1" applyBorder="1" applyAlignment="1"/>
    <xf numFmtId="0" fontId="42" fillId="0" borderId="29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49" fontId="23" fillId="5" borderId="2" xfId="0" applyNumberFormat="1" applyFont="1" applyFill="1" applyBorder="1" applyAlignment="1">
      <alignment horizontal="center" vertical="center" wrapText="1"/>
    </xf>
    <xf numFmtId="0" fontId="25" fillId="4" borderId="63" xfId="0" applyFont="1" applyFill="1" applyBorder="1" applyAlignment="1">
      <alignment horizontal="center" wrapText="1"/>
    </xf>
    <xf numFmtId="0" fontId="25" fillId="4" borderId="12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8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wmf"/><Relationship Id="rId1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27</xdr:row>
      <xdr:rowOff>0</xdr:rowOff>
    </xdr:from>
    <xdr:to>
      <xdr:col>7</xdr:col>
      <xdr:colOff>590550</xdr:colOff>
      <xdr:row>27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77450" y="1811655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24</xdr:row>
      <xdr:rowOff>152400</xdr:rowOff>
    </xdr:from>
    <xdr:to>
      <xdr:col>7</xdr:col>
      <xdr:colOff>1295400</xdr:colOff>
      <xdr:row>24</xdr:row>
      <xdr:rowOff>742950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63175" y="15449550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25</xdr:row>
      <xdr:rowOff>66675</xdr:rowOff>
    </xdr:from>
    <xdr:to>
      <xdr:col>7</xdr:col>
      <xdr:colOff>1181100</xdr:colOff>
      <xdr:row>26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229850" y="16316325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26</xdr:row>
      <xdr:rowOff>152400</xdr:rowOff>
    </xdr:from>
    <xdr:to>
      <xdr:col>7</xdr:col>
      <xdr:colOff>1371600</xdr:colOff>
      <xdr:row>26</xdr:row>
      <xdr:rowOff>866775</xdr:rowOff>
    </xdr:to>
    <xdr:pic>
      <xdr:nvPicPr>
        <xdr:cNvPr id="1028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63175" y="17335500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400050</xdr:colOff>
      <xdr:row>30</xdr:row>
      <xdr:rowOff>0</xdr:rowOff>
    </xdr:from>
    <xdr:to>
      <xdr:col>7</xdr:col>
      <xdr:colOff>800100</xdr:colOff>
      <xdr:row>30</xdr:row>
      <xdr:rowOff>0</xdr:rowOff>
    </xdr:to>
    <xdr:pic>
      <xdr:nvPicPr>
        <xdr:cNvPr id="1029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439400" y="20621625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34</xdr:row>
      <xdr:rowOff>0</xdr:rowOff>
    </xdr:from>
    <xdr:to>
      <xdr:col>7</xdr:col>
      <xdr:colOff>590550</xdr:colOff>
      <xdr:row>34</xdr:row>
      <xdr:rowOff>0</xdr:rowOff>
    </xdr:to>
    <xdr:pic>
      <xdr:nvPicPr>
        <xdr:cNvPr id="1030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77450" y="2406967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33</xdr:row>
      <xdr:rowOff>123825</xdr:rowOff>
    </xdr:from>
    <xdr:to>
      <xdr:col>7</xdr:col>
      <xdr:colOff>1295400</xdr:colOff>
      <xdr:row>33</xdr:row>
      <xdr:rowOff>800100</xdr:rowOff>
    </xdr:to>
    <xdr:pic>
      <xdr:nvPicPr>
        <xdr:cNvPr id="1031" name="Picture 35" descr="Машенька Мелог 20г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106025" y="23260050"/>
          <a:ext cx="12287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42</xdr:row>
      <xdr:rowOff>66675</xdr:rowOff>
    </xdr:from>
    <xdr:to>
      <xdr:col>7</xdr:col>
      <xdr:colOff>1162050</xdr:colOff>
      <xdr:row>42</xdr:row>
      <xdr:rowOff>866775</xdr:rowOff>
    </xdr:to>
    <xdr:pic>
      <xdr:nvPicPr>
        <xdr:cNvPr id="1032" name="Picture 56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248900" y="31413450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8</xdr:row>
      <xdr:rowOff>85725</xdr:rowOff>
    </xdr:from>
    <xdr:to>
      <xdr:col>2</xdr:col>
      <xdr:colOff>76200</xdr:colOff>
      <xdr:row>12</xdr:row>
      <xdr:rowOff>685800</xdr:rowOff>
    </xdr:to>
    <xdr:pic>
      <xdr:nvPicPr>
        <xdr:cNvPr id="1033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2409825"/>
          <a:ext cx="20764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9</xdr:row>
      <xdr:rowOff>0</xdr:rowOff>
    </xdr:from>
    <xdr:to>
      <xdr:col>3</xdr:col>
      <xdr:colOff>123825</xdr:colOff>
      <xdr:row>12</xdr:row>
      <xdr:rowOff>695325</xdr:rowOff>
    </xdr:to>
    <xdr:pic>
      <xdr:nvPicPr>
        <xdr:cNvPr id="1034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28875" y="2476500"/>
          <a:ext cx="20859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276225</xdr:colOff>
      <xdr:row>8</xdr:row>
      <xdr:rowOff>123825</xdr:rowOff>
    </xdr:from>
    <xdr:to>
      <xdr:col>4</xdr:col>
      <xdr:colOff>1228725</xdr:colOff>
      <xdr:row>12</xdr:row>
      <xdr:rowOff>647700</xdr:rowOff>
    </xdr:to>
    <xdr:pic>
      <xdr:nvPicPr>
        <xdr:cNvPr id="1035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67250" y="2447925"/>
          <a:ext cx="21431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66675</xdr:colOff>
      <xdr:row>9</xdr:row>
      <xdr:rowOff>0</xdr:rowOff>
    </xdr:from>
    <xdr:to>
      <xdr:col>10</xdr:col>
      <xdr:colOff>819150</xdr:colOff>
      <xdr:row>12</xdr:row>
      <xdr:rowOff>619125</xdr:rowOff>
    </xdr:to>
    <xdr:pic>
      <xdr:nvPicPr>
        <xdr:cNvPr id="1036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725400" y="2476500"/>
          <a:ext cx="22383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990600</xdr:colOff>
      <xdr:row>9</xdr:row>
      <xdr:rowOff>19050</xdr:rowOff>
    </xdr:from>
    <xdr:to>
      <xdr:col>11</xdr:col>
      <xdr:colOff>1771650</xdr:colOff>
      <xdr:row>12</xdr:row>
      <xdr:rowOff>619125</xdr:rowOff>
    </xdr:to>
    <xdr:pic>
      <xdr:nvPicPr>
        <xdr:cNvPr id="1037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135225" y="2495550"/>
          <a:ext cx="21240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304800</xdr:colOff>
      <xdr:row>64</xdr:row>
      <xdr:rowOff>0</xdr:rowOff>
    </xdr:from>
    <xdr:to>
      <xdr:col>7</xdr:col>
      <xdr:colOff>952500</xdr:colOff>
      <xdr:row>64</xdr:row>
      <xdr:rowOff>0</xdr:rowOff>
    </xdr:to>
    <xdr:pic>
      <xdr:nvPicPr>
        <xdr:cNvPr id="1038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344150" y="5563552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285750</xdr:colOff>
      <xdr:row>64</xdr:row>
      <xdr:rowOff>0</xdr:rowOff>
    </xdr:from>
    <xdr:to>
      <xdr:col>7</xdr:col>
      <xdr:colOff>952500</xdr:colOff>
      <xdr:row>64</xdr:row>
      <xdr:rowOff>0</xdr:rowOff>
    </xdr:to>
    <xdr:pic>
      <xdr:nvPicPr>
        <xdr:cNvPr id="1039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325100" y="556355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238125</xdr:colOff>
      <xdr:row>64</xdr:row>
      <xdr:rowOff>0</xdr:rowOff>
    </xdr:from>
    <xdr:to>
      <xdr:col>7</xdr:col>
      <xdr:colOff>1143000</xdr:colOff>
      <xdr:row>64</xdr:row>
      <xdr:rowOff>0</xdr:rowOff>
    </xdr:to>
    <xdr:pic>
      <xdr:nvPicPr>
        <xdr:cNvPr id="1040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277475" y="55635525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123825</xdr:colOff>
      <xdr:row>64</xdr:row>
      <xdr:rowOff>0</xdr:rowOff>
    </xdr:from>
    <xdr:to>
      <xdr:col>7</xdr:col>
      <xdr:colOff>485775</xdr:colOff>
      <xdr:row>64</xdr:row>
      <xdr:rowOff>0</xdr:rowOff>
    </xdr:to>
    <xdr:pic>
      <xdr:nvPicPr>
        <xdr:cNvPr id="1041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163175" y="5563552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152400</xdr:colOff>
      <xdr:row>64</xdr:row>
      <xdr:rowOff>0</xdr:rowOff>
    </xdr:from>
    <xdr:to>
      <xdr:col>7</xdr:col>
      <xdr:colOff>495300</xdr:colOff>
      <xdr:row>64</xdr:row>
      <xdr:rowOff>0</xdr:rowOff>
    </xdr:to>
    <xdr:pic>
      <xdr:nvPicPr>
        <xdr:cNvPr id="1042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191750" y="5563552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64</xdr:row>
      <xdr:rowOff>0</xdr:rowOff>
    </xdr:from>
    <xdr:to>
      <xdr:col>7</xdr:col>
      <xdr:colOff>523875</xdr:colOff>
      <xdr:row>64</xdr:row>
      <xdr:rowOff>0</xdr:rowOff>
    </xdr:to>
    <xdr:pic>
      <xdr:nvPicPr>
        <xdr:cNvPr id="1043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134600" y="5563552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</xdr:row>
      <xdr:rowOff>19050</xdr:rowOff>
    </xdr:from>
    <xdr:to>
      <xdr:col>11</xdr:col>
      <xdr:colOff>2009775</xdr:colOff>
      <xdr:row>7</xdr:row>
      <xdr:rowOff>38100</xdr:rowOff>
    </xdr:to>
    <xdr:pic>
      <xdr:nvPicPr>
        <xdr:cNvPr id="1044" name="Рисунок 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" y="19050"/>
          <a:ext cx="173926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37</xdr:row>
      <xdr:rowOff>66675</xdr:rowOff>
    </xdr:from>
    <xdr:to>
      <xdr:col>7</xdr:col>
      <xdr:colOff>1228725</xdr:colOff>
      <xdr:row>37</xdr:row>
      <xdr:rowOff>781050</xdr:rowOff>
    </xdr:to>
    <xdr:pic>
      <xdr:nvPicPr>
        <xdr:cNvPr id="1045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53650" y="26889075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95250</xdr:colOff>
      <xdr:row>6</xdr:row>
      <xdr:rowOff>76200</xdr:rowOff>
    </xdr:from>
    <xdr:to>
      <xdr:col>18</xdr:col>
      <xdr:colOff>571500</xdr:colOff>
      <xdr:row>12</xdr:row>
      <xdr:rowOff>295275</xdr:rowOff>
    </xdr:to>
    <xdr:pic>
      <xdr:nvPicPr>
        <xdr:cNvPr id="1046" name="Picture 57" descr="p1_5031023474798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764125" y="2095500"/>
          <a:ext cx="23050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428625</xdr:colOff>
      <xdr:row>50</xdr:row>
      <xdr:rowOff>95250</xdr:rowOff>
    </xdr:from>
    <xdr:to>
      <xdr:col>7</xdr:col>
      <xdr:colOff>1076325</xdr:colOff>
      <xdr:row>50</xdr:row>
      <xdr:rowOff>1209675</xdr:rowOff>
    </xdr:to>
    <xdr:pic>
      <xdr:nvPicPr>
        <xdr:cNvPr id="1047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67975" y="39766875"/>
          <a:ext cx="647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9</xdr:row>
      <xdr:rowOff>38100</xdr:rowOff>
    </xdr:from>
    <xdr:to>
      <xdr:col>8</xdr:col>
      <xdr:colOff>1085850</xdr:colOff>
      <xdr:row>12</xdr:row>
      <xdr:rowOff>609600</xdr:rowOff>
    </xdr:to>
    <xdr:pic>
      <xdr:nvPicPr>
        <xdr:cNvPr id="1048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506075" y="2514600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14</xdr:row>
      <xdr:rowOff>123825</xdr:rowOff>
    </xdr:from>
    <xdr:to>
      <xdr:col>10</xdr:col>
      <xdr:colOff>1247775</xdr:colOff>
      <xdr:row>14</xdr:row>
      <xdr:rowOff>933450</xdr:rowOff>
    </xdr:to>
    <xdr:pic>
      <xdr:nvPicPr>
        <xdr:cNvPr id="1049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4211300" y="5276850"/>
          <a:ext cx="1181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43</xdr:row>
      <xdr:rowOff>85725</xdr:rowOff>
    </xdr:from>
    <xdr:to>
      <xdr:col>7</xdr:col>
      <xdr:colOff>1266825</xdr:colOff>
      <xdr:row>43</xdr:row>
      <xdr:rowOff>971550</xdr:rowOff>
    </xdr:to>
    <xdr:pic>
      <xdr:nvPicPr>
        <xdr:cNvPr id="1050" name="Picture 57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144125" y="32432625"/>
          <a:ext cx="11620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44</xdr:row>
      <xdr:rowOff>114300</xdr:rowOff>
    </xdr:from>
    <xdr:to>
      <xdr:col>7</xdr:col>
      <xdr:colOff>1038225</xdr:colOff>
      <xdr:row>44</xdr:row>
      <xdr:rowOff>828675</xdr:rowOff>
    </xdr:to>
    <xdr:pic>
      <xdr:nvPicPr>
        <xdr:cNvPr id="1051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277475" y="33470850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32</xdr:row>
      <xdr:rowOff>76200</xdr:rowOff>
    </xdr:from>
    <xdr:to>
      <xdr:col>7</xdr:col>
      <xdr:colOff>1266825</xdr:colOff>
      <xdr:row>32</xdr:row>
      <xdr:rowOff>866775</xdr:rowOff>
    </xdr:to>
    <xdr:pic>
      <xdr:nvPicPr>
        <xdr:cNvPr id="1052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191750" y="22278975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28</xdr:row>
      <xdr:rowOff>66675</xdr:rowOff>
    </xdr:from>
    <xdr:to>
      <xdr:col>7</xdr:col>
      <xdr:colOff>1400175</xdr:colOff>
      <xdr:row>28</xdr:row>
      <xdr:rowOff>828675</xdr:rowOff>
    </xdr:to>
    <xdr:pic>
      <xdr:nvPicPr>
        <xdr:cNvPr id="1053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125075" y="19135725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53</xdr:row>
      <xdr:rowOff>95250</xdr:rowOff>
    </xdr:from>
    <xdr:to>
      <xdr:col>7</xdr:col>
      <xdr:colOff>914400</xdr:colOff>
      <xdr:row>53</xdr:row>
      <xdr:rowOff>1181100</xdr:rowOff>
    </xdr:to>
    <xdr:pic>
      <xdr:nvPicPr>
        <xdr:cNvPr id="1054" name="Picture 74" descr="Крем БИОЗАЩИТА -3д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506075" y="43567350"/>
          <a:ext cx="4476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428625</xdr:colOff>
      <xdr:row>51</xdr:row>
      <xdr:rowOff>76200</xdr:rowOff>
    </xdr:from>
    <xdr:to>
      <xdr:col>7</xdr:col>
      <xdr:colOff>1076325</xdr:colOff>
      <xdr:row>51</xdr:row>
      <xdr:rowOff>1228725</xdr:rowOff>
    </xdr:to>
    <xdr:pic>
      <xdr:nvPicPr>
        <xdr:cNvPr id="1055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67975" y="41014650"/>
          <a:ext cx="6477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52</xdr:row>
      <xdr:rowOff>66675</xdr:rowOff>
    </xdr:from>
    <xdr:to>
      <xdr:col>7</xdr:col>
      <xdr:colOff>1076325</xdr:colOff>
      <xdr:row>52</xdr:row>
      <xdr:rowOff>1228725</xdr:rowOff>
    </xdr:to>
    <xdr:pic>
      <xdr:nvPicPr>
        <xdr:cNvPr id="1056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48925" y="42271950"/>
          <a:ext cx="666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55</xdr:row>
      <xdr:rowOff>66675</xdr:rowOff>
    </xdr:from>
    <xdr:to>
      <xdr:col>7</xdr:col>
      <xdr:colOff>1104900</xdr:colOff>
      <xdr:row>55</xdr:row>
      <xdr:rowOff>1247775</xdr:rowOff>
    </xdr:to>
    <xdr:pic>
      <xdr:nvPicPr>
        <xdr:cNvPr id="1057" name="Picture 70" descr="Жидкость 2Х 3д_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372725" y="46034325"/>
          <a:ext cx="771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54</xdr:row>
      <xdr:rowOff>76200</xdr:rowOff>
    </xdr:from>
    <xdr:to>
      <xdr:col>7</xdr:col>
      <xdr:colOff>1123950</xdr:colOff>
      <xdr:row>54</xdr:row>
      <xdr:rowOff>1247775</xdr:rowOff>
    </xdr:to>
    <xdr:pic>
      <xdr:nvPicPr>
        <xdr:cNvPr id="1058" name="Picture 72" descr="Жидкость от  Комаров 3д_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372725" y="44777025"/>
          <a:ext cx="790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723900</xdr:colOff>
      <xdr:row>30</xdr:row>
      <xdr:rowOff>66675</xdr:rowOff>
    </xdr:from>
    <xdr:to>
      <xdr:col>9</xdr:col>
      <xdr:colOff>1266825</xdr:colOff>
      <xdr:row>30</xdr:row>
      <xdr:rowOff>609600</xdr:rowOff>
    </xdr:to>
    <xdr:pic>
      <xdr:nvPicPr>
        <xdr:cNvPr id="1059" name="Picture 83" descr="CRW_3342ss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382625" y="206883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30</xdr:row>
      <xdr:rowOff>38100</xdr:rowOff>
    </xdr:from>
    <xdr:to>
      <xdr:col>9</xdr:col>
      <xdr:colOff>676275</xdr:colOff>
      <xdr:row>30</xdr:row>
      <xdr:rowOff>571500</xdr:rowOff>
    </xdr:to>
    <xdr:pic>
      <xdr:nvPicPr>
        <xdr:cNvPr id="1060" name="Picture 84" descr="27827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677775" y="20659725"/>
          <a:ext cx="6572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762000</xdr:colOff>
      <xdr:row>35</xdr:row>
      <xdr:rowOff>85725</xdr:rowOff>
    </xdr:from>
    <xdr:to>
      <xdr:col>9</xdr:col>
      <xdr:colOff>742950</xdr:colOff>
      <xdr:row>35</xdr:row>
      <xdr:rowOff>866775</xdr:rowOff>
    </xdr:to>
    <xdr:pic>
      <xdr:nvPicPr>
        <xdr:cNvPr id="1061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239625" y="24726900"/>
          <a:ext cx="1162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590550</xdr:colOff>
      <xdr:row>35</xdr:row>
      <xdr:rowOff>152400</xdr:rowOff>
    </xdr:from>
    <xdr:to>
      <xdr:col>10</xdr:col>
      <xdr:colOff>85725</xdr:colOff>
      <xdr:row>35</xdr:row>
      <xdr:rowOff>847725</xdr:rowOff>
    </xdr:to>
    <xdr:pic>
      <xdr:nvPicPr>
        <xdr:cNvPr id="1062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249275" y="24793575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990600</xdr:colOff>
      <xdr:row>46</xdr:row>
      <xdr:rowOff>104775</xdr:rowOff>
    </xdr:from>
    <xdr:to>
      <xdr:col>9</xdr:col>
      <xdr:colOff>742950</xdr:colOff>
      <xdr:row>46</xdr:row>
      <xdr:rowOff>933450</xdr:rowOff>
    </xdr:to>
    <xdr:pic>
      <xdr:nvPicPr>
        <xdr:cNvPr id="1063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468225" y="35013900"/>
          <a:ext cx="9334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571500</xdr:colOff>
      <xdr:row>46</xdr:row>
      <xdr:rowOff>85725</xdr:rowOff>
    </xdr:from>
    <xdr:to>
      <xdr:col>10</xdr:col>
      <xdr:colOff>104775</xdr:colOff>
      <xdr:row>46</xdr:row>
      <xdr:rowOff>866775</xdr:rowOff>
    </xdr:to>
    <xdr:pic>
      <xdr:nvPicPr>
        <xdr:cNvPr id="1064" name="Picture 89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230225" y="34994850"/>
          <a:ext cx="10191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1314450</xdr:colOff>
      <xdr:row>8</xdr:row>
      <xdr:rowOff>0</xdr:rowOff>
    </xdr:from>
    <xdr:to>
      <xdr:col>7</xdr:col>
      <xdr:colOff>247650</xdr:colOff>
      <xdr:row>12</xdr:row>
      <xdr:rowOff>809625</xdr:rowOff>
    </xdr:to>
    <xdr:pic>
      <xdr:nvPicPr>
        <xdr:cNvPr id="1065" name="Picture 69" descr="logo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96100" y="2324100"/>
          <a:ext cx="33909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39</xdr:row>
      <xdr:rowOff>104775</xdr:rowOff>
    </xdr:from>
    <xdr:to>
      <xdr:col>7</xdr:col>
      <xdr:colOff>1162050</xdr:colOff>
      <xdr:row>39</xdr:row>
      <xdr:rowOff>781050</xdr:rowOff>
    </xdr:to>
    <xdr:pic>
      <xdr:nvPicPr>
        <xdr:cNvPr id="1066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267950" y="28651200"/>
          <a:ext cx="933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40</xdr:row>
      <xdr:rowOff>66675</xdr:rowOff>
    </xdr:from>
    <xdr:to>
      <xdr:col>7</xdr:col>
      <xdr:colOff>1314450</xdr:colOff>
      <xdr:row>40</xdr:row>
      <xdr:rowOff>866775</xdr:rowOff>
    </xdr:to>
    <xdr:pic>
      <xdr:nvPicPr>
        <xdr:cNvPr id="1067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163175" y="29498925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38</xdr:row>
      <xdr:rowOff>228600</xdr:rowOff>
    </xdr:from>
    <xdr:to>
      <xdr:col>7</xdr:col>
      <xdr:colOff>1181100</xdr:colOff>
      <xdr:row>38</xdr:row>
      <xdr:rowOff>800100</xdr:rowOff>
    </xdr:to>
    <xdr:pic>
      <xdr:nvPicPr>
        <xdr:cNvPr id="1068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296525" y="27936825"/>
          <a:ext cx="923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41</xdr:row>
      <xdr:rowOff>152400</xdr:rowOff>
    </xdr:from>
    <xdr:to>
      <xdr:col>7</xdr:col>
      <xdr:colOff>1104900</xdr:colOff>
      <xdr:row>41</xdr:row>
      <xdr:rowOff>847725</xdr:rowOff>
    </xdr:to>
    <xdr:pic>
      <xdr:nvPicPr>
        <xdr:cNvPr id="1069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315575" y="30489525"/>
          <a:ext cx="828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60</xdr:row>
      <xdr:rowOff>66675</xdr:rowOff>
    </xdr:from>
    <xdr:to>
      <xdr:col>7</xdr:col>
      <xdr:colOff>1266825</xdr:colOff>
      <xdr:row>60</xdr:row>
      <xdr:rowOff>1209675</xdr:rowOff>
    </xdr:to>
    <xdr:pic>
      <xdr:nvPicPr>
        <xdr:cNvPr id="1070" name="Picture 77" descr="ShoeCream-transpGUBKA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296525" y="512826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61</xdr:row>
      <xdr:rowOff>38100</xdr:rowOff>
    </xdr:from>
    <xdr:to>
      <xdr:col>7</xdr:col>
      <xdr:colOff>1314450</xdr:colOff>
      <xdr:row>61</xdr:row>
      <xdr:rowOff>1228725</xdr:rowOff>
    </xdr:to>
    <xdr:pic>
      <xdr:nvPicPr>
        <xdr:cNvPr id="1071" name="Picture 78" descr="ShoeCream-blackGUBKA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267950" y="52520850"/>
          <a:ext cx="10858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62</xdr:row>
      <xdr:rowOff>123825</xdr:rowOff>
    </xdr:from>
    <xdr:to>
      <xdr:col>7</xdr:col>
      <xdr:colOff>1247775</xdr:colOff>
      <xdr:row>62</xdr:row>
      <xdr:rowOff>1162050</xdr:rowOff>
    </xdr:to>
    <xdr:pic>
      <xdr:nvPicPr>
        <xdr:cNvPr id="1072" name="Picture 79" descr="ShoeCreamVaksa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163175" y="53873400"/>
          <a:ext cx="11239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59</xdr:row>
      <xdr:rowOff>190500</xdr:rowOff>
    </xdr:from>
    <xdr:to>
      <xdr:col>7</xdr:col>
      <xdr:colOff>1228725</xdr:colOff>
      <xdr:row>59</xdr:row>
      <xdr:rowOff>695325</xdr:rowOff>
    </xdr:to>
    <xdr:pic>
      <xdr:nvPicPr>
        <xdr:cNvPr id="1073" name="Picture 83" descr="логолеви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248900" y="50577750"/>
          <a:ext cx="10191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36</xdr:row>
      <xdr:rowOff>104775</xdr:rowOff>
    </xdr:from>
    <xdr:to>
      <xdr:col>7</xdr:col>
      <xdr:colOff>1057275</xdr:colOff>
      <xdr:row>36</xdr:row>
      <xdr:rowOff>1162050</xdr:rowOff>
    </xdr:to>
    <xdr:pic>
      <xdr:nvPicPr>
        <xdr:cNvPr id="1074" name="Picture 68" descr="пена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420350" y="25727025"/>
          <a:ext cx="676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20</xdr:row>
      <xdr:rowOff>342900</xdr:rowOff>
    </xdr:from>
    <xdr:to>
      <xdr:col>28</xdr:col>
      <xdr:colOff>990600</xdr:colOff>
      <xdr:row>24</xdr:row>
      <xdr:rowOff>314325</xdr:rowOff>
    </xdr:to>
    <xdr:pic>
      <xdr:nvPicPr>
        <xdr:cNvPr id="1075" name="Picture 70" descr="СРАВНИТЕЛЬНЫЙ ПЛАКАТ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0783550" y="11696700"/>
          <a:ext cx="5257800" cy="391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31</xdr:row>
      <xdr:rowOff>66675</xdr:rowOff>
    </xdr:from>
    <xdr:to>
      <xdr:col>7</xdr:col>
      <xdr:colOff>1295400</xdr:colOff>
      <xdr:row>31</xdr:row>
      <xdr:rowOff>847725</xdr:rowOff>
    </xdr:to>
    <xdr:pic>
      <xdr:nvPicPr>
        <xdr:cNvPr id="1076" name="Picture 16" descr="УКЛЕЕВОЙ ДОМИКФ - 2018 3d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144125" y="21336000"/>
          <a:ext cx="1190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27</xdr:row>
      <xdr:rowOff>85725</xdr:rowOff>
    </xdr:from>
    <xdr:to>
      <xdr:col>7</xdr:col>
      <xdr:colOff>1247775</xdr:colOff>
      <xdr:row>27</xdr:row>
      <xdr:rowOff>885825</xdr:rowOff>
    </xdr:to>
    <xdr:pic>
      <xdr:nvPicPr>
        <xdr:cNvPr id="1077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163175" y="18202275"/>
          <a:ext cx="1123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15</xdr:row>
      <xdr:rowOff>171450</xdr:rowOff>
    </xdr:from>
    <xdr:to>
      <xdr:col>3</xdr:col>
      <xdr:colOff>800100</xdr:colOff>
      <xdr:row>15</xdr:row>
      <xdr:rowOff>781050</xdr:rowOff>
    </xdr:to>
    <xdr:pic>
      <xdr:nvPicPr>
        <xdr:cNvPr id="1078" name="Picture 6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57175" y="6324600"/>
          <a:ext cx="4933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56</xdr:row>
      <xdr:rowOff>66675</xdr:rowOff>
    </xdr:from>
    <xdr:to>
      <xdr:col>7</xdr:col>
      <xdr:colOff>1104900</xdr:colOff>
      <xdr:row>56</xdr:row>
      <xdr:rowOff>1162050</xdr:rowOff>
    </xdr:to>
    <xdr:pic>
      <xdr:nvPicPr>
        <xdr:cNvPr id="1079" name="Picture 69" descr="Жидкость Универсал 3д_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391775" y="47301150"/>
          <a:ext cx="7524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57</xdr:row>
      <xdr:rowOff>219075</xdr:rowOff>
    </xdr:from>
    <xdr:to>
      <xdr:col>7</xdr:col>
      <xdr:colOff>1247775</xdr:colOff>
      <xdr:row>57</xdr:row>
      <xdr:rowOff>1038225</xdr:rowOff>
    </xdr:to>
    <xdr:pic>
      <xdr:nvPicPr>
        <xdr:cNvPr id="1080" name="Picture 50" descr="07004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248900" y="48720375"/>
          <a:ext cx="10382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47</xdr:row>
      <xdr:rowOff>76200</xdr:rowOff>
    </xdr:from>
    <xdr:to>
      <xdr:col>7</xdr:col>
      <xdr:colOff>1057275</xdr:colOff>
      <xdr:row>47</xdr:row>
      <xdr:rowOff>1076325</xdr:rowOff>
    </xdr:to>
    <xdr:pic>
      <xdr:nvPicPr>
        <xdr:cNvPr id="1081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391775" y="35947350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49</xdr:row>
      <xdr:rowOff>66675</xdr:rowOff>
    </xdr:from>
    <xdr:to>
      <xdr:col>7</xdr:col>
      <xdr:colOff>1057275</xdr:colOff>
      <xdr:row>49</xdr:row>
      <xdr:rowOff>1209675</xdr:rowOff>
    </xdr:to>
    <xdr:pic>
      <xdr:nvPicPr>
        <xdr:cNvPr id="1082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448925" y="38471475"/>
          <a:ext cx="647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48</xdr:row>
      <xdr:rowOff>66675</xdr:rowOff>
    </xdr:from>
    <xdr:to>
      <xdr:col>7</xdr:col>
      <xdr:colOff>1019175</xdr:colOff>
      <xdr:row>48</xdr:row>
      <xdr:rowOff>1143000</xdr:rowOff>
    </xdr:to>
    <xdr:pic>
      <xdr:nvPicPr>
        <xdr:cNvPr id="1083" name="Picture 68" descr="Tigard_FLY_2018 _3d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01300" y="37204650"/>
          <a:ext cx="657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17</xdr:row>
      <xdr:rowOff>171450</xdr:rowOff>
    </xdr:from>
    <xdr:to>
      <xdr:col>7</xdr:col>
      <xdr:colOff>1266825</xdr:colOff>
      <xdr:row>17</xdr:row>
      <xdr:rowOff>828675</xdr:rowOff>
    </xdr:to>
    <xdr:pic>
      <xdr:nvPicPr>
        <xdr:cNvPr id="1084" name="Picture 60" descr="3d-GARDEN_ANT-GELL 201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134600" y="8448675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16</xdr:row>
      <xdr:rowOff>400050</xdr:rowOff>
    </xdr:from>
    <xdr:to>
      <xdr:col>7</xdr:col>
      <xdr:colOff>1295400</xdr:colOff>
      <xdr:row>16</xdr:row>
      <xdr:rowOff>914400</xdr:rowOff>
    </xdr:to>
    <xdr:pic>
      <xdr:nvPicPr>
        <xdr:cNvPr id="1085" name="Picture 69" descr="дохс 20лет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210800" y="7496175"/>
          <a:ext cx="11239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</xdr:row>
      <xdr:rowOff>19050</xdr:rowOff>
    </xdr:from>
    <xdr:to>
      <xdr:col>2</xdr:col>
      <xdr:colOff>2133600</xdr:colOff>
      <xdr:row>16</xdr:row>
      <xdr:rowOff>1038225</xdr:rowOff>
    </xdr:to>
    <xdr:pic>
      <xdr:nvPicPr>
        <xdr:cNvPr id="1086" name="Picture 69" descr="20-let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90750" y="7115175"/>
          <a:ext cx="20955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18</xdr:row>
      <xdr:rowOff>66675</xdr:rowOff>
    </xdr:from>
    <xdr:to>
      <xdr:col>7</xdr:col>
      <xdr:colOff>1209675</xdr:colOff>
      <xdr:row>19</xdr:row>
      <xdr:rowOff>0</xdr:rowOff>
    </xdr:to>
    <xdr:pic>
      <xdr:nvPicPr>
        <xdr:cNvPr id="1087" name="Picture 75" descr="DOXS -6конт_3д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191750" y="9229725"/>
          <a:ext cx="1057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20</xdr:row>
      <xdr:rowOff>171450</xdr:rowOff>
    </xdr:from>
    <xdr:to>
      <xdr:col>7</xdr:col>
      <xdr:colOff>1238250</xdr:colOff>
      <xdr:row>20</xdr:row>
      <xdr:rowOff>809625</xdr:rowOff>
    </xdr:to>
    <xdr:pic>
      <xdr:nvPicPr>
        <xdr:cNvPr id="1088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106025" y="11525250"/>
          <a:ext cx="1171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21</xdr:row>
      <xdr:rowOff>190500</xdr:rowOff>
    </xdr:from>
    <xdr:to>
      <xdr:col>7</xdr:col>
      <xdr:colOff>1247775</xdr:colOff>
      <xdr:row>21</xdr:row>
      <xdr:rowOff>847725</xdr:rowOff>
    </xdr:to>
    <xdr:pic>
      <xdr:nvPicPr>
        <xdr:cNvPr id="1089" name="Рисунок 25" descr="OOO_DOXLOX_FORD-MUR_2015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096500" y="12430125"/>
          <a:ext cx="1190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22</xdr:row>
      <xdr:rowOff>171450</xdr:rowOff>
    </xdr:from>
    <xdr:to>
      <xdr:col>7</xdr:col>
      <xdr:colOff>1181100</xdr:colOff>
      <xdr:row>22</xdr:row>
      <xdr:rowOff>1057275</xdr:rowOff>
    </xdr:to>
    <xdr:pic>
      <xdr:nvPicPr>
        <xdr:cNvPr id="1090" name="Рисунок 26" descr="OOO_DOXLOX_FORD-6-kont_2015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153650" y="13296900"/>
          <a:ext cx="1066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19</xdr:row>
      <xdr:rowOff>66675</xdr:rowOff>
    </xdr:from>
    <xdr:to>
      <xdr:col>7</xdr:col>
      <xdr:colOff>990600</xdr:colOff>
      <xdr:row>19</xdr:row>
      <xdr:rowOff>1123950</xdr:rowOff>
    </xdr:to>
    <xdr:pic>
      <xdr:nvPicPr>
        <xdr:cNvPr id="1091" name="Picture 74" descr="дохлокс 3 D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382250" y="10239375"/>
          <a:ext cx="6477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23</xdr:row>
      <xdr:rowOff>85725</xdr:rowOff>
    </xdr:from>
    <xdr:to>
      <xdr:col>7</xdr:col>
      <xdr:colOff>933450</xdr:colOff>
      <xdr:row>23</xdr:row>
      <xdr:rowOff>990600</xdr:rowOff>
    </xdr:to>
    <xdr:pic>
      <xdr:nvPicPr>
        <xdr:cNvPr id="1092" name="Picture 68" descr="Альфуцин-3д33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439400" y="14287500"/>
          <a:ext cx="533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57150</xdr:rowOff>
    </xdr:from>
    <xdr:to>
      <xdr:col>0</xdr:col>
      <xdr:colOff>428625</xdr:colOff>
      <xdr:row>8</xdr:row>
      <xdr:rowOff>523875</xdr:rowOff>
    </xdr:to>
    <xdr:pic>
      <xdr:nvPicPr>
        <xdr:cNvPr id="2049" name="Рисунок 2" descr="C:\Users\Евгешка\Desktop\Сайт\Иконки Наши\7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704975"/>
          <a:ext cx="371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13</xdr:col>
      <xdr:colOff>352425</xdr:colOff>
      <xdr:row>6</xdr:row>
      <xdr:rowOff>57150</xdr:rowOff>
    </xdr:to>
    <xdr:pic>
      <xdr:nvPicPr>
        <xdr:cNvPr id="2050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67"/>
  <sheetViews>
    <sheetView showGridLines="0" tabSelected="1" view="pageBreakPreview" topLeftCell="A2" zoomScale="45" zoomScaleNormal="40" zoomScaleSheetLayoutView="40" zoomScalePageLayoutView="50" workbookViewId="0">
      <selection activeCell="P16" sqref="P16:S16"/>
    </sheetView>
  </sheetViews>
  <sheetFormatPr defaultRowHeight="30"/>
  <cols>
    <col min="1" max="1" width="9.28515625" style="1" customWidth="1"/>
    <col min="2" max="2" width="23" style="1" customWidth="1"/>
    <col min="3" max="3" width="33.5703125" style="1" customWidth="1"/>
    <col min="4" max="4" width="17.85546875" style="1" customWidth="1"/>
    <col min="5" max="5" width="43.28515625" style="5" customWidth="1"/>
    <col min="6" max="6" width="12.42578125" style="1" customWidth="1"/>
    <col min="7" max="7" width="11.140625" style="1" customWidth="1"/>
    <col min="8" max="8" width="21.5703125" style="1" customWidth="1"/>
    <col min="9" max="9" width="17.7109375" style="1" customWidth="1"/>
    <col min="10" max="10" width="22.28515625" style="1" customWidth="1"/>
    <col min="11" max="11" width="20.140625" style="4" customWidth="1"/>
    <col min="12" max="12" width="30.5703125" style="145" customWidth="1"/>
    <col min="13" max="14" width="0.140625" style="1" hidden="1" customWidth="1"/>
    <col min="15" max="15" width="2.140625" style="66" customWidth="1"/>
    <col min="16" max="18" width="9.140625" style="1"/>
    <col min="19" max="19" width="10.140625" style="70" customWidth="1"/>
    <col min="20" max="20" width="2.42578125" style="66" hidden="1" customWidth="1"/>
    <col min="21" max="21" width="9.140625" style="71"/>
    <col min="22" max="28" width="9.140625" style="1"/>
    <col min="29" max="29" width="15.140625" style="1" customWidth="1"/>
    <col min="30" max="16384" width="9.140625" style="1"/>
  </cols>
  <sheetData>
    <row r="1" spans="1:29" ht="30.75" hidden="1" thickBot="1">
      <c r="A1" s="182"/>
      <c r="B1" s="183"/>
      <c r="C1" s="183"/>
      <c r="D1" s="183"/>
      <c r="E1" s="184"/>
      <c r="F1" s="183"/>
      <c r="G1" s="183"/>
      <c r="H1" s="183"/>
      <c r="I1" s="183"/>
      <c r="J1" s="183"/>
      <c r="K1" s="185"/>
      <c r="L1" s="186"/>
      <c r="M1" s="183"/>
      <c r="N1" s="183"/>
      <c r="O1" s="187"/>
      <c r="P1" s="183"/>
      <c r="Q1" s="183"/>
      <c r="R1" s="183"/>
      <c r="S1" s="188"/>
    </row>
    <row r="2" spans="1:29" ht="128.25" customHeight="1" thickTop="1" thickBo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146"/>
      <c r="M2" s="73"/>
      <c r="N2" s="73"/>
      <c r="O2" s="74"/>
      <c r="P2" s="351" t="s">
        <v>198</v>
      </c>
      <c r="Q2" s="352"/>
      <c r="R2" s="352"/>
      <c r="S2" s="353"/>
      <c r="V2" s="364" t="s">
        <v>73</v>
      </c>
      <c r="W2" s="364"/>
      <c r="X2" s="364"/>
      <c r="Y2" s="364"/>
      <c r="Z2" s="362">
        <f>1*L66</f>
        <v>0</v>
      </c>
      <c r="AA2" s="363"/>
      <c r="AB2" s="363"/>
      <c r="AC2" s="363"/>
    </row>
    <row r="3" spans="1:29" ht="12" customHeight="1" thickBot="1">
      <c r="A3" s="354"/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147"/>
      <c r="M3" s="71"/>
      <c r="N3" s="71"/>
      <c r="O3" s="75"/>
      <c r="P3" s="356"/>
      <c r="Q3" s="357"/>
      <c r="R3" s="357"/>
      <c r="S3" s="358"/>
      <c r="U3" s="118"/>
      <c r="V3" s="366" t="s">
        <v>74</v>
      </c>
      <c r="W3" s="366"/>
      <c r="X3" s="366"/>
      <c r="Y3" s="366"/>
      <c r="Z3" s="365">
        <f ca="1">1*'Обьем Вес '!N59</f>
        <v>0</v>
      </c>
      <c r="AA3" s="365"/>
      <c r="AB3" s="365"/>
      <c r="AC3" s="365"/>
    </row>
    <row r="4" spans="1:29" ht="18.75" customHeight="1" thickBot="1">
      <c r="A4" s="354"/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147"/>
      <c r="M4" s="71"/>
      <c r="N4" s="71"/>
      <c r="O4" s="76"/>
      <c r="P4" s="359"/>
      <c r="Q4" s="360"/>
      <c r="R4" s="360"/>
      <c r="S4" s="361"/>
      <c r="U4" s="118"/>
      <c r="V4" s="366"/>
      <c r="W4" s="366"/>
      <c r="X4" s="366"/>
      <c r="Y4" s="366"/>
      <c r="Z4" s="365"/>
      <c r="AA4" s="365"/>
      <c r="AB4" s="365"/>
      <c r="AC4" s="365"/>
    </row>
    <row r="5" spans="1:29" ht="12" hidden="1" customHeight="1">
      <c r="A5" s="354"/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147"/>
      <c r="M5" s="71"/>
      <c r="N5" s="71"/>
      <c r="O5" s="77"/>
      <c r="P5" s="111"/>
      <c r="Q5" s="112"/>
      <c r="R5" s="112"/>
      <c r="S5" s="189"/>
      <c r="U5" s="118"/>
      <c r="V5" s="366"/>
      <c r="W5" s="366"/>
      <c r="X5" s="366"/>
      <c r="Y5" s="366"/>
      <c r="Z5" s="365"/>
      <c r="AA5" s="365"/>
      <c r="AB5" s="365"/>
      <c r="AC5" s="365"/>
    </row>
    <row r="6" spans="1:29" ht="6" hidden="1" customHeight="1">
      <c r="A6" s="354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147"/>
      <c r="M6" s="71"/>
      <c r="N6" s="71"/>
      <c r="O6" s="77"/>
      <c r="P6" s="111"/>
      <c r="Q6" s="112"/>
      <c r="R6" s="112"/>
      <c r="S6" s="189"/>
      <c r="U6" s="118"/>
      <c r="V6" s="366"/>
      <c r="W6" s="366"/>
      <c r="X6" s="366"/>
      <c r="Y6" s="366"/>
      <c r="Z6" s="365"/>
      <c r="AA6" s="365"/>
      <c r="AB6" s="365"/>
      <c r="AC6" s="365"/>
    </row>
    <row r="7" spans="1:29" ht="12" customHeight="1" thickBot="1">
      <c r="A7" s="190"/>
      <c r="B7" s="61"/>
      <c r="C7" s="61"/>
      <c r="D7" s="61"/>
      <c r="E7" s="62"/>
      <c r="F7" s="61"/>
      <c r="G7" s="61"/>
      <c r="H7" s="61"/>
      <c r="I7" s="61"/>
      <c r="J7" s="61"/>
      <c r="K7" s="63"/>
      <c r="L7" s="147"/>
      <c r="M7" s="71"/>
      <c r="N7" s="71"/>
      <c r="O7" s="78"/>
      <c r="P7" s="346"/>
      <c r="Q7" s="347"/>
      <c r="R7" s="347"/>
      <c r="S7" s="348"/>
      <c r="U7" s="118"/>
      <c r="V7" s="366"/>
      <c r="W7" s="366"/>
      <c r="X7" s="366"/>
      <c r="Y7" s="366"/>
      <c r="Z7" s="365"/>
      <c r="AA7" s="365"/>
      <c r="AB7" s="365"/>
      <c r="AC7" s="365"/>
    </row>
    <row r="8" spans="1:29" ht="12" customHeight="1" thickBot="1">
      <c r="A8" s="319" t="s">
        <v>28</v>
      </c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1"/>
      <c r="M8" s="71"/>
      <c r="N8" s="71"/>
      <c r="O8" s="79"/>
      <c r="P8" s="346"/>
      <c r="Q8" s="347"/>
      <c r="R8" s="347"/>
      <c r="S8" s="348"/>
      <c r="U8" s="118"/>
      <c r="V8" s="366"/>
      <c r="W8" s="366"/>
      <c r="X8" s="366"/>
      <c r="Y8" s="366"/>
      <c r="Z8" s="365"/>
      <c r="AA8" s="365"/>
      <c r="AB8" s="365"/>
      <c r="AC8" s="365"/>
    </row>
    <row r="9" spans="1:29" ht="12" customHeight="1" thickBot="1">
      <c r="A9" s="322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1"/>
      <c r="M9" s="71"/>
      <c r="N9" s="71"/>
      <c r="O9" s="79"/>
      <c r="P9" s="346"/>
      <c r="Q9" s="347"/>
      <c r="R9" s="347"/>
      <c r="S9" s="348"/>
      <c r="U9" s="118"/>
      <c r="V9" s="366"/>
      <c r="W9" s="366"/>
      <c r="X9" s="366"/>
      <c r="Y9" s="366"/>
      <c r="Z9" s="365"/>
      <c r="AA9" s="365"/>
      <c r="AB9" s="365"/>
      <c r="AC9" s="365"/>
    </row>
    <row r="10" spans="1:29" ht="5.25" customHeight="1" thickBot="1">
      <c r="A10" s="322"/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1"/>
      <c r="M10" s="71"/>
      <c r="N10" s="71"/>
      <c r="O10" s="79"/>
      <c r="P10" s="346"/>
      <c r="Q10" s="347"/>
      <c r="R10" s="347"/>
      <c r="S10" s="348"/>
      <c r="U10" s="118"/>
      <c r="V10" s="366"/>
      <c r="W10" s="366"/>
      <c r="X10" s="366"/>
      <c r="Y10" s="366"/>
      <c r="Z10" s="365"/>
      <c r="AA10" s="365"/>
      <c r="AB10" s="365"/>
      <c r="AC10" s="365"/>
    </row>
    <row r="11" spans="1:29" ht="34.5" thickBot="1">
      <c r="A11" s="322"/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1"/>
      <c r="M11" s="71"/>
      <c r="N11" s="71"/>
      <c r="O11" s="79"/>
      <c r="P11" s="346"/>
      <c r="Q11" s="347"/>
      <c r="R11" s="347"/>
      <c r="S11" s="348"/>
      <c r="U11" s="118"/>
      <c r="V11" s="366"/>
      <c r="W11" s="366"/>
      <c r="X11" s="366"/>
      <c r="Y11" s="366"/>
      <c r="Z11" s="365"/>
      <c r="AA11" s="365"/>
      <c r="AB11" s="365"/>
      <c r="AC11" s="365"/>
    </row>
    <row r="12" spans="1:29" ht="28.5" customHeight="1" thickBot="1">
      <c r="A12" s="322"/>
      <c r="B12" s="320"/>
      <c r="C12" s="320"/>
      <c r="D12" s="320"/>
      <c r="E12" s="320"/>
      <c r="F12" s="320"/>
      <c r="G12" s="320"/>
      <c r="H12" s="320"/>
      <c r="I12" s="320"/>
      <c r="J12" s="320"/>
      <c r="K12" s="320"/>
      <c r="L12" s="321"/>
      <c r="M12" s="71"/>
      <c r="N12" s="71"/>
      <c r="O12" s="75"/>
      <c r="P12" s="113"/>
      <c r="Q12" s="114"/>
      <c r="R12" s="114"/>
      <c r="S12" s="191"/>
      <c r="U12" s="118"/>
      <c r="V12" s="366"/>
      <c r="W12" s="366"/>
      <c r="X12" s="366"/>
      <c r="Y12" s="366"/>
      <c r="Z12" s="365"/>
      <c r="AA12" s="365"/>
      <c r="AB12" s="365"/>
      <c r="AC12" s="365"/>
    </row>
    <row r="13" spans="1:29" ht="73.5" customHeight="1" thickBot="1">
      <c r="A13" s="323"/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5"/>
      <c r="M13" s="71"/>
      <c r="N13" s="71"/>
      <c r="O13" s="76"/>
      <c r="P13" s="115"/>
      <c r="Q13" s="116"/>
      <c r="R13" s="116"/>
      <c r="S13" s="192"/>
      <c r="U13" s="118"/>
      <c r="V13" s="366" t="s">
        <v>75</v>
      </c>
      <c r="W13" s="366"/>
      <c r="X13" s="366"/>
      <c r="Y13" s="366"/>
      <c r="Z13" s="365">
        <f ca="1">1*'Обьем Вес '!M59</f>
        <v>0</v>
      </c>
      <c r="AA13" s="365"/>
      <c r="AB13" s="365"/>
      <c r="AC13" s="365"/>
    </row>
    <row r="14" spans="1:29" ht="69" customHeight="1" thickTop="1" thickBot="1">
      <c r="A14" s="326" t="s">
        <v>199</v>
      </c>
      <c r="B14" s="327"/>
      <c r="C14" s="327"/>
      <c r="D14" s="327"/>
      <c r="E14" s="327"/>
      <c r="F14" s="327"/>
      <c r="G14" s="327"/>
      <c r="H14" s="328"/>
      <c r="I14" s="162" t="s">
        <v>113</v>
      </c>
      <c r="J14" s="162" t="s">
        <v>114</v>
      </c>
      <c r="K14" s="338" t="s">
        <v>117</v>
      </c>
      <c r="L14" s="50" t="s">
        <v>12</v>
      </c>
      <c r="M14" s="71"/>
      <c r="N14" s="71"/>
      <c r="O14" s="68"/>
      <c r="P14" s="340" t="s">
        <v>149</v>
      </c>
      <c r="Q14" s="341"/>
      <c r="R14" s="341"/>
      <c r="S14" s="342"/>
      <c r="V14" s="366"/>
      <c r="W14" s="366"/>
      <c r="X14" s="366"/>
      <c r="Y14" s="366"/>
      <c r="Z14" s="365"/>
      <c r="AA14" s="365"/>
      <c r="AB14" s="365"/>
      <c r="AC14" s="365"/>
    </row>
    <row r="15" spans="1:29" ht="78.75" customHeight="1" thickBot="1">
      <c r="A15" s="193" t="s">
        <v>2</v>
      </c>
      <c r="B15" s="168" t="s">
        <v>17</v>
      </c>
      <c r="C15" s="169" t="s">
        <v>8</v>
      </c>
      <c r="D15" s="169" t="s">
        <v>9</v>
      </c>
      <c r="E15" s="169" t="s">
        <v>185</v>
      </c>
      <c r="F15" s="169" t="s">
        <v>7</v>
      </c>
      <c r="G15" s="169" t="s">
        <v>50</v>
      </c>
      <c r="H15" s="170" t="s">
        <v>3</v>
      </c>
      <c r="I15" s="36" t="s">
        <v>33</v>
      </c>
      <c r="J15" s="37" t="s">
        <v>47</v>
      </c>
      <c r="K15" s="339"/>
      <c r="L15" s="50" t="s">
        <v>90</v>
      </c>
      <c r="M15" s="71"/>
      <c r="N15" s="71"/>
      <c r="O15" s="67"/>
      <c r="P15" s="343"/>
      <c r="Q15" s="344"/>
      <c r="R15" s="344"/>
      <c r="S15" s="345"/>
      <c r="V15" s="364" t="s">
        <v>76</v>
      </c>
      <c r="W15" s="364"/>
      <c r="X15" s="364"/>
      <c r="Y15" s="364"/>
      <c r="Z15" s="363">
        <f ca="1">1*'Обьем Вес '!C56</f>
        <v>0</v>
      </c>
      <c r="AA15" s="363"/>
      <c r="AB15" s="363"/>
      <c r="AC15" s="363"/>
    </row>
    <row r="16" spans="1:29" ht="74.25" customHeight="1" thickBot="1">
      <c r="A16" s="309" t="s">
        <v>170</v>
      </c>
      <c r="B16" s="336"/>
      <c r="C16" s="336"/>
      <c r="D16" s="336"/>
      <c r="E16" s="336"/>
      <c r="F16" s="336"/>
      <c r="G16" s="336"/>
      <c r="H16" s="336"/>
      <c r="I16" s="336"/>
      <c r="J16" s="336"/>
      <c r="K16" s="336"/>
      <c r="L16" s="337"/>
      <c r="M16" s="71"/>
      <c r="N16" s="71"/>
      <c r="O16" s="67"/>
      <c r="P16" s="329"/>
      <c r="Q16" s="330"/>
      <c r="R16" s="330"/>
      <c r="S16" s="331"/>
      <c r="V16" s="364"/>
      <c r="W16" s="364"/>
      <c r="X16" s="364"/>
      <c r="Y16" s="364"/>
      <c r="Z16" s="363"/>
      <c r="AA16" s="363"/>
      <c r="AB16" s="363"/>
      <c r="AC16" s="363"/>
    </row>
    <row r="17" spans="1:29" ht="93" customHeight="1">
      <c r="A17" s="242">
        <v>1</v>
      </c>
      <c r="B17" s="121" t="s">
        <v>151</v>
      </c>
      <c r="C17" s="233" t="s">
        <v>152</v>
      </c>
      <c r="D17" s="53" t="s">
        <v>0</v>
      </c>
      <c r="E17" s="248" t="s">
        <v>186</v>
      </c>
      <c r="F17" s="130" t="s">
        <v>5</v>
      </c>
      <c r="G17" s="130">
        <v>48</v>
      </c>
      <c r="H17" s="58"/>
      <c r="I17" s="125">
        <v>18</v>
      </c>
      <c r="J17" s="212">
        <v>15</v>
      </c>
      <c r="K17" s="163"/>
      <c r="L17" s="141">
        <f t="shared" ref="L17:L22" si="0">G17*J17*K17</f>
        <v>0</v>
      </c>
      <c r="M17" s="71"/>
      <c r="N17" s="71"/>
      <c r="O17" s="67"/>
      <c r="P17" s="295"/>
      <c r="Q17" s="294"/>
      <c r="R17" s="294"/>
      <c r="S17" s="296"/>
      <c r="V17" s="371"/>
      <c r="W17" s="372"/>
      <c r="X17" s="372"/>
      <c r="Y17" s="372"/>
      <c r="Z17" s="373"/>
      <c r="AA17" s="373"/>
      <c r="AB17" s="373"/>
      <c r="AC17" s="374"/>
    </row>
    <row r="18" spans="1:29" ht="69.95" customHeight="1" thickBot="1">
      <c r="A18" s="243">
        <v>2</v>
      </c>
      <c r="B18" s="220" t="s">
        <v>171</v>
      </c>
      <c r="C18" s="231" t="s">
        <v>174</v>
      </c>
      <c r="D18" s="232" t="s">
        <v>0</v>
      </c>
      <c r="E18" s="250" t="s">
        <v>187</v>
      </c>
      <c r="F18" s="131" t="s">
        <v>5</v>
      </c>
      <c r="G18" s="131">
        <v>48</v>
      </c>
      <c r="H18" s="3"/>
      <c r="I18" s="128">
        <v>18</v>
      </c>
      <c r="J18" s="213">
        <v>15</v>
      </c>
      <c r="K18" s="164"/>
      <c r="L18" s="142">
        <f t="shared" si="0"/>
        <v>0</v>
      </c>
      <c r="M18" s="71"/>
      <c r="N18" s="71"/>
      <c r="O18" s="67"/>
      <c r="P18" s="295"/>
      <c r="Q18" s="294"/>
      <c r="R18" s="294"/>
      <c r="S18" s="296"/>
      <c r="V18" s="375"/>
      <c r="W18" s="376"/>
      <c r="X18" s="376"/>
      <c r="Y18" s="376"/>
      <c r="Z18" s="376"/>
      <c r="AA18" s="376"/>
      <c r="AB18" s="376"/>
      <c r="AC18" s="377"/>
    </row>
    <row r="19" spans="1:29" ht="79.5" customHeight="1" thickBot="1">
      <c r="A19" s="243">
        <v>3</v>
      </c>
      <c r="B19" s="287" t="s">
        <v>172</v>
      </c>
      <c r="C19" s="288" t="s">
        <v>196</v>
      </c>
      <c r="D19" s="205" t="s">
        <v>0</v>
      </c>
      <c r="E19" s="289" t="s">
        <v>188</v>
      </c>
      <c r="F19" s="132" t="s">
        <v>128</v>
      </c>
      <c r="G19" s="132">
        <v>24</v>
      </c>
      <c r="H19" s="65"/>
      <c r="I19" s="127">
        <v>63</v>
      </c>
      <c r="J19" s="213">
        <v>50</v>
      </c>
      <c r="K19" s="165"/>
      <c r="L19" s="143">
        <f t="shared" si="0"/>
        <v>0</v>
      </c>
      <c r="M19" s="71"/>
      <c r="N19" s="71"/>
      <c r="O19" s="67"/>
      <c r="P19" s="295"/>
      <c r="Q19" s="294"/>
      <c r="R19" s="294"/>
      <c r="S19" s="296"/>
      <c r="V19" s="368" t="s">
        <v>115</v>
      </c>
      <c r="W19" s="369"/>
      <c r="X19" s="369"/>
      <c r="Y19" s="369"/>
      <c r="Z19" s="369"/>
      <c r="AA19" s="369"/>
      <c r="AB19" s="369"/>
      <c r="AC19" s="370"/>
    </row>
    <row r="20" spans="1:29" ht="93" customHeight="1" thickBot="1">
      <c r="A20" s="245">
        <v>4</v>
      </c>
      <c r="B20" s="290" t="s">
        <v>126</v>
      </c>
      <c r="C20" s="291" t="s">
        <v>179</v>
      </c>
      <c r="D20" s="55" t="s">
        <v>0</v>
      </c>
      <c r="E20" s="292" t="s">
        <v>184</v>
      </c>
      <c r="F20" s="132" t="s">
        <v>129</v>
      </c>
      <c r="G20" s="132">
        <v>20</v>
      </c>
      <c r="H20" s="65"/>
      <c r="I20" s="127">
        <v>69</v>
      </c>
      <c r="J20" s="215">
        <v>50</v>
      </c>
      <c r="K20" s="165"/>
      <c r="L20" s="143">
        <f>K20*J20*G20</f>
        <v>0</v>
      </c>
      <c r="M20" s="71"/>
      <c r="N20" s="71"/>
      <c r="O20" s="67"/>
      <c r="P20" s="295"/>
      <c r="Q20" s="294"/>
      <c r="R20" s="294"/>
      <c r="S20" s="296"/>
      <c r="V20" s="251"/>
      <c r="W20" s="285"/>
      <c r="X20" s="285"/>
      <c r="Y20" s="285"/>
      <c r="Z20" s="285"/>
      <c r="AA20" s="285"/>
      <c r="AB20" s="285"/>
      <c r="AC20" s="286"/>
    </row>
    <row r="21" spans="1:29" ht="69.95" customHeight="1">
      <c r="A21" s="241">
        <v>5</v>
      </c>
      <c r="B21" s="121" t="s">
        <v>82</v>
      </c>
      <c r="C21" s="56" t="s">
        <v>176</v>
      </c>
      <c r="D21" s="120" t="s">
        <v>46</v>
      </c>
      <c r="E21" s="248" t="s">
        <v>181</v>
      </c>
      <c r="F21" s="130" t="s">
        <v>5</v>
      </c>
      <c r="G21" s="130">
        <v>48</v>
      </c>
      <c r="H21" s="58"/>
      <c r="I21" s="125">
        <v>29</v>
      </c>
      <c r="J21" s="212">
        <v>25</v>
      </c>
      <c r="K21" s="163"/>
      <c r="L21" s="141">
        <f t="shared" si="0"/>
        <v>0</v>
      </c>
      <c r="M21" s="71"/>
      <c r="N21" s="71"/>
      <c r="O21" s="67"/>
      <c r="P21" s="295"/>
      <c r="Q21" s="294"/>
      <c r="R21" s="294"/>
      <c r="S21" s="296"/>
      <c r="V21" s="378"/>
      <c r="W21" s="378"/>
      <c r="X21" s="378"/>
      <c r="Y21" s="378"/>
    </row>
    <row r="22" spans="1:29" ht="69.95" customHeight="1">
      <c r="A22" s="194">
        <v>6</v>
      </c>
      <c r="B22" s="122" t="s">
        <v>83</v>
      </c>
      <c r="C22" s="30" t="s">
        <v>177</v>
      </c>
      <c r="D22" s="89" t="s">
        <v>46</v>
      </c>
      <c r="E22" s="249" t="s">
        <v>182</v>
      </c>
      <c r="F22" s="131" t="s">
        <v>5</v>
      </c>
      <c r="G22" s="131">
        <v>48</v>
      </c>
      <c r="H22" s="3"/>
      <c r="I22" s="126">
        <v>29</v>
      </c>
      <c r="J22" s="213">
        <v>25</v>
      </c>
      <c r="K22" s="164"/>
      <c r="L22" s="142">
        <f t="shared" si="0"/>
        <v>0</v>
      </c>
      <c r="M22" s="71"/>
      <c r="N22" s="71"/>
      <c r="O22" s="67"/>
      <c r="P22" s="295"/>
      <c r="Q22" s="294"/>
      <c r="R22" s="294"/>
      <c r="S22" s="296"/>
      <c r="V22" s="379"/>
      <c r="W22" s="379"/>
      <c r="X22" s="379"/>
      <c r="Y22" s="379"/>
      <c r="Z22" s="379"/>
      <c r="AA22" s="379"/>
      <c r="AB22" s="379"/>
      <c r="AC22" s="379"/>
    </row>
    <row r="23" spans="1:29" ht="84.75" customHeight="1">
      <c r="A23" s="194">
        <v>7</v>
      </c>
      <c r="B23" s="122" t="s">
        <v>84</v>
      </c>
      <c r="C23" s="174" t="s">
        <v>178</v>
      </c>
      <c r="D23" s="28" t="s">
        <v>0</v>
      </c>
      <c r="E23" s="249" t="s">
        <v>183</v>
      </c>
      <c r="F23" s="132" t="s">
        <v>128</v>
      </c>
      <c r="G23" s="132">
        <v>24</v>
      </c>
      <c r="H23" s="65"/>
      <c r="I23" s="127">
        <v>69</v>
      </c>
      <c r="J23" s="214">
        <v>60</v>
      </c>
      <c r="K23" s="165"/>
      <c r="L23" s="143">
        <f>K23*J23*G23</f>
        <v>0</v>
      </c>
      <c r="M23" s="71"/>
      <c r="N23" s="71"/>
      <c r="O23" s="67"/>
      <c r="P23" s="295"/>
      <c r="Q23" s="294"/>
      <c r="R23" s="294"/>
      <c r="S23" s="296"/>
      <c r="V23" s="379"/>
      <c r="W23" s="379"/>
      <c r="X23" s="379"/>
      <c r="Y23" s="379"/>
      <c r="Z23" s="379"/>
      <c r="AA23" s="379"/>
      <c r="AB23" s="379"/>
      <c r="AC23" s="379"/>
    </row>
    <row r="24" spans="1:29" ht="86.25" customHeight="1" thickBot="1">
      <c r="A24" s="244">
        <v>8</v>
      </c>
      <c r="B24" s="240" t="s">
        <v>173</v>
      </c>
      <c r="C24" s="247" t="s">
        <v>175</v>
      </c>
      <c r="D24" s="204" t="s">
        <v>150</v>
      </c>
      <c r="E24" s="133" t="s">
        <v>180</v>
      </c>
      <c r="F24" s="132" t="s">
        <v>147</v>
      </c>
      <c r="G24" s="133">
        <v>50</v>
      </c>
      <c r="H24" s="59"/>
      <c r="I24" s="129">
        <v>90</v>
      </c>
      <c r="J24" s="215">
        <v>50</v>
      </c>
      <c r="K24" s="166"/>
      <c r="L24" s="144">
        <f>G24*J24*K24</f>
        <v>0</v>
      </c>
      <c r="M24" s="71"/>
      <c r="N24" s="71"/>
      <c r="O24" s="67"/>
      <c r="P24" s="295"/>
      <c r="Q24" s="294"/>
      <c r="R24" s="294"/>
      <c r="S24" s="296"/>
      <c r="V24" s="380"/>
      <c r="W24" s="380"/>
      <c r="X24" s="380"/>
      <c r="Y24" s="380"/>
      <c r="Z24" s="380"/>
      <c r="AA24" s="380"/>
      <c r="AB24" s="380"/>
      <c r="AC24" s="380"/>
    </row>
    <row r="25" spans="1:29" ht="75" customHeight="1">
      <c r="A25" s="241">
        <v>9</v>
      </c>
      <c r="B25" s="138">
        <v>4620769130013</v>
      </c>
      <c r="C25" s="52" t="s">
        <v>44</v>
      </c>
      <c r="D25" s="53" t="s">
        <v>0</v>
      </c>
      <c r="E25" s="57" t="s">
        <v>91</v>
      </c>
      <c r="F25" s="134" t="s">
        <v>5</v>
      </c>
      <c r="G25" s="134">
        <v>48</v>
      </c>
      <c r="H25" s="54"/>
      <c r="I25" s="125">
        <v>28</v>
      </c>
      <c r="J25" s="246">
        <v>25</v>
      </c>
      <c r="K25" s="163"/>
      <c r="L25" s="141">
        <f>G25*J25*K25</f>
        <v>0</v>
      </c>
      <c r="M25" s="71"/>
      <c r="N25" s="71"/>
      <c r="O25" s="67"/>
      <c r="P25" s="295"/>
      <c r="Q25" s="294"/>
      <c r="R25" s="294"/>
      <c r="S25" s="296"/>
      <c r="V25" s="380"/>
      <c r="W25" s="380"/>
      <c r="X25" s="380"/>
      <c r="Y25" s="380"/>
      <c r="Z25" s="380"/>
      <c r="AA25" s="380"/>
      <c r="AB25" s="380"/>
      <c r="AC25" s="380"/>
    </row>
    <row r="26" spans="1:29" ht="73.5" customHeight="1">
      <c r="A26" s="194">
        <v>10</v>
      </c>
      <c r="B26" s="136">
        <v>4620769130334</v>
      </c>
      <c r="C26" s="29" t="s">
        <v>42</v>
      </c>
      <c r="D26" s="28" t="s">
        <v>0</v>
      </c>
      <c r="E26" s="69" t="s">
        <v>92</v>
      </c>
      <c r="F26" s="132" t="s">
        <v>128</v>
      </c>
      <c r="G26" s="135">
        <v>36</v>
      </c>
      <c r="H26" s="2"/>
      <c r="I26" s="126">
        <v>80</v>
      </c>
      <c r="J26" s="216">
        <v>65</v>
      </c>
      <c r="K26" s="164"/>
      <c r="L26" s="142">
        <f>G26*J26*K26</f>
        <v>0</v>
      </c>
      <c r="M26" s="71"/>
      <c r="N26" s="71"/>
      <c r="O26" s="67"/>
      <c r="P26" s="295"/>
      <c r="Q26" s="294"/>
      <c r="R26" s="294"/>
      <c r="S26" s="296"/>
      <c r="V26" s="380"/>
      <c r="W26" s="380"/>
      <c r="X26" s="380"/>
      <c r="Y26" s="380"/>
      <c r="Z26" s="380"/>
      <c r="AA26" s="380"/>
      <c r="AB26" s="380"/>
      <c r="AC26" s="380"/>
    </row>
    <row r="27" spans="1:29" ht="73.5" customHeight="1">
      <c r="A27" s="194">
        <v>11</v>
      </c>
      <c r="B27" s="179">
        <v>4620769130341</v>
      </c>
      <c r="C27" s="207" t="s">
        <v>45</v>
      </c>
      <c r="D27" s="205" t="s">
        <v>0</v>
      </c>
      <c r="E27" s="208" t="s">
        <v>48</v>
      </c>
      <c r="F27" s="209" t="s">
        <v>5</v>
      </c>
      <c r="G27" s="209">
        <v>48</v>
      </c>
      <c r="H27" s="210"/>
      <c r="I27" s="127">
        <v>30</v>
      </c>
      <c r="J27" s="217">
        <v>26</v>
      </c>
      <c r="K27" s="165"/>
      <c r="L27" s="143">
        <f>G27*J27*K27</f>
        <v>0</v>
      </c>
      <c r="M27" s="71"/>
      <c r="N27" s="71"/>
      <c r="O27" s="67"/>
      <c r="P27" s="295"/>
      <c r="Q27" s="294"/>
      <c r="R27" s="294"/>
      <c r="S27" s="296"/>
      <c r="V27" s="380"/>
      <c r="W27" s="380"/>
      <c r="X27" s="380"/>
      <c r="Y27" s="380"/>
      <c r="Z27" s="380"/>
      <c r="AA27" s="380"/>
      <c r="AB27" s="380"/>
      <c r="AC27" s="380"/>
    </row>
    <row r="28" spans="1:29" ht="75" customHeight="1">
      <c r="A28" s="194">
        <v>12</v>
      </c>
      <c r="B28" s="229">
        <v>4620769131119</v>
      </c>
      <c r="C28" s="230" t="s">
        <v>156</v>
      </c>
      <c r="D28" s="205" t="s">
        <v>0</v>
      </c>
      <c r="E28" s="180" t="s">
        <v>157</v>
      </c>
      <c r="F28" s="132" t="s">
        <v>128</v>
      </c>
      <c r="G28" s="132">
        <v>36</v>
      </c>
      <c r="H28" s="65"/>
      <c r="I28" s="127">
        <v>86</v>
      </c>
      <c r="J28" s="217">
        <v>65</v>
      </c>
      <c r="K28" s="165"/>
      <c r="L28" s="143">
        <f>K28*J28*G28</f>
        <v>0</v>
      </c>
      <c r="M28" s="71"/>
      <c r="N28" s="71"/>
      <c r="O28" s="67"/>
      <c r="P28" s="295"/>
      <c r="Q28" s="294"/>
      <c r="R28" s="294"/>
      <c r="S28" s="296"/>
      <c r="V28" s="228"/>
      <c r="W28" s="228"/>
      <c r="X28" s="228"/>
      <c r="Y28" s="228"/>
      <c r="Z28" s="228"/>
      <c r="AA28" s="228"/>
      <c r="AB28" s="228"/>
      <c r="AC28" s="228"/>
    </row>
    <row r="29" spans="1:29" ht="69.95" customHeight="1" thickBot="1">
      <c r="A29" s="245">
        <v>13</v>
      </c>
      <c r="B29" s="139">
        <v>4620769131041</v>
      </c>
      <c r="C29" s="124" t="s">
        <v>80</v>
      </c>
      <c r="D29" s="55" t="s">
        <v>0</v>
      </c>
      <c r="E29" s="60" t="s">
        <v>93</v>
      </c>
      <c r="F29" s="133" t="s">
        <v>5</v>
      </c>
      <c r="G29" s="133">
        <v>48</v>
      </c>
      <c r="H29" s="59"/>
      <c r="I29" s="129">
        <v>48</v>
      </c>
      <c r="J29" s="215">
        <v>26</v>
      </c>
      <c r="K29" s="166"/>
      <c r="L29" s="144">
        <f>G29*J29*K29</f>
        <v>0</v>
      </c>
      <c r="M29" s="71"/>
      <c r="N29" s="71"/>
      <c r="O29" s="67"/>
      <c r="P29" s="295"/>
      <c r="Q29" s="294"/>
      <c r="R29" s="294"/>
      <c r="S29" s="296"/>
      <c r="V29" s="381"/>
      <c r="W29" s="382"/>
      <c r="X29" s="382"/>
      <c r="Y29" s="382"/>
      <c r="Z29" s="383"/>
      <c r="AA29" s="383"/>
      <c r="AB29" s="383"/>
      <c r="AC29" s="383"/>
    </row>
    <row r="30" spans="1:29" ht="52.5" customHeight="1">
      <c r="A30" s="314" t="s">
        <v>30</v>
      </c>
      <c r="B30" s="315"/>
      <c r="C30" s="305"/>
      <c r="D30" s="305"/>
      <c r="E30" s="305"/>
      <c r="F30" s="305"/>
      <c r="G30" s="305"/>
      <c r="H30" s="305"/>
      <c r="I30" s="305"/>
      <c r="J30" s="305"/>
      <c r="K30" s="306"/>
      <c r="L30" s="211">
        <f>SUM(L17:L29)</f>
        <v>0</v>
      </c>
      <c r="M30" s="71"/>
      <c r="N30" s="71"/>
      <c r="O30" s="67"/>
      <c r="P30" s="332"/>
      <c r="Q30" s="333"/>
      <c r="R30" s="333"/>
      <c r="S30" s="334"/>
    </row>
    <row r="31" spans="1:29" ht="51" customHeight="1" thickBot="1">
      <c r="A31" s="316" t="s">
        <v>78</v>
      </c>
      <c r="B31" s="318"/>
      <c r="C31" s="318"/>
      <c r="D31" s="318"/>
      <c r="E31" s="318"/>
      <c r="F31" s="318"/>
      <c r="G31" s="318"/>
      <c r="H31" s="318"/>
      <c r="I31" s="318"/>
      <c r="J31" s="318"/>
      <c r="K31" s="318"/>
      <c r="L31" s="252"/>
      <c r="M31" s="71"/>
      <c r="N31" s="71"/>
      <c r="O31" s="67"/>
      <c r="P31" s="335"/>
      <c r="Q31" s="333"/>
      <c r="R31" s="333"/>
      <c r="S31" s="334"/>
    </row>
    <row r="32" spans="1:29" ht="73.5" customHeight="1">
      <c r="A32" s="253">
        <v>14</v>
      </c>
      <c r="B32" s="138">
        <v>4607060892529</v>
      </c>
      <c r="C32" s="254" t="s">
        <v>68</v>
      </c>
      <c r="D32" s="255" t="s">
        <v>4</v>
      </c>
      <c r="E32" s="256" t="s">
        <v>153</v>
      </c>
      <c r="F32" s="134" t="s">
        <v>6</v>
      </c>
      <c r="G32" s="134">
        <v>100</v>
      </c>
      <c r="H32" s="257"/>
      <c r="I32" s="125">
        <v>18</v>
      </c>
      <c r="J32" s="258">
        <v>15</v>
      </c>
      <c r="K32" s="163"/>
      <c r="L32" s="259">
        <f>G32*J32*K32</f>
        <v>0</v>
      </c>
      <c r="M32" s="71"/>
      <c r="N32" s="71"/>
      <c r="O32" s="67"/>
      <c r="P32" s="295"/>
      <c r="Q32" s="294"/>
      <c r="R32" s="294"/>
      <c r="S32" s="296"/>
      <c r="V32" s="293"/>
      <c r="W32" s="299"/>
      <c r="X32" s="299"/>
      <c r="Y32" s="299"/>
    </row>
    <row r="33" spans="1:29" ht="73.5" customHeight="1">
      <c r="A33" s="195">
        <v>15</v>
      </c>
      <c r="B33" s="136">
        <v>4607060892178</v>
      </c>
      <c r="C33" s="119" t="s">
        <v>79</v>
      </c>
      <c r="D33" s="140" t="s">
        <v>4</v>
      </c>
      <c r="E33" s="69" t="s">
        <v>94</v>
      </c>
      <c r="F33" s="135" t="s">
        <v>6</v>
      </c>
      <c r="G33" s="135">
        <v>125</v>
      </c>
      <c r="H33" s="2"/>
      <c r="I33" s="126">
        <v>18</v>
      </c>
      <c r="J33" s="213">
        <v>15</v>
      </c>
      <c r="K33" s="164"/>
      <c r="L33" s="148">
        <f>G33*J33*K33</f>
        <v>0</v>
      </c>
      <c r="M33" s="71"/>
      <c r="N33" s="71"/>
      <c r="O33" s="67"/>
      <c r="P33" s="295"/>
      <c r="Q33" s="294"/>
      <c r="R33" s="294"/>
      <c r="S33" s="296"/>
      <c r="V33" s="293"/>
      <c r="W33" s="299"/>
      <c r="X33" s="299"/>
      <c r="Y33" s="299"/>
    </row>
    <row r="34" spans="1:29" ht="73.5" customHeight="1" thickBot="1">
      <c r="A34" s="245">
        <v>16</v>
      </c>
      <c r="B34" s="137">
        <v>4603646001491</v>
      </c>
      <c r="C34" s="260" t="s">
        <v>37</v>
      </c>
      <c r="D34" s="261" t="s">
        <v>4</v>
      </c>
      <c r="E34" s="262" t="s">
        <v>95</v>
      </c>
      <c r="F34" s="263" t="s">
        <v>39</v>
      </c>
      <c r="G34" s="263">
        <v>200</v>
      </c>
      <c r="H34" s="264"/>
      <c r="I34" s="129">
        <v>10</v>
      </c>
      <c r="J34" s="215">
        <v>8.5</v>
      </c>
      <c r="K34" s="166"/>
      <c r="L34" s="265">
        <f>G34*J34*K34</f>
        <v>0</v>
      </c>
      <c r="M34" s="71"/>
      <c r="N34" s="71"/>
      <c r="O34" s="67"/>
      <c r="P34" s="295"/>
      <c r="Q34" s="294"/>
      <c r="R34" s="294"/>
      <c r="S34" s="296"/>
      <c r="V34" s="293"/>
      <c r="W34" s="299"/>
      <c r="X34" s="299"/>
      <c r="Y34" s="299"/>
    </row>
    <row r="35" spans="1:29" ht="45" customHeight="1">
      <c r="A35" s="314" t="s">
        <v>40</v>
      </c>
      <c r="B35" s="315"/>
      <c r="C35" s="305"/>
      <c r="D35" s="305"/>
      <c r="E35" s="305"/>
      <c r="F35" s="305"/>
      <c r="G35" s="305"/>
      <c r="H35" s="305"/>
      <c r="I35" s="305"/>
      <c r="J35" s="305"/>
      <c r="K35" s="306"/>
      <c r="L35" s="211">
        <f>SUM(L32:L34)</f>
        <v>0</v>
      </c>
      <c r="M35" s="71"/>
      <c r="N35" s="71"/>
      <c r="O35" s="67"/>
      <c r="P35" s="72"/>
      <c r="Q35" s="71"/>
      <c r="R35" s="71"/>
      <c r="S35" s="196"/>
    </row>
    <row r="36" spans="1:29" ht="77.25" customHeight="1" thickBot="1">
      <c r="A36" s="316" t="s">
        <v>67</v>
      </c>
      <c r="B36" s="317"/>
      <c r="C36" s="317"/>
      <c r="D36" s="317"/>
      <c r="E36" s="317"/>
      <c r="F36" s="317"/>
      <c r="G36" s="317"/>
      <c r="H36" s="317"/>
      <c r="I36" s="317"/>
      <c r="J36" s="317"/>
      <c r="K36" s="317"/>
      <c r="L36" s="252"/>
      <c r="M36" s="71"/>
      <c r="N36" s="71"/>
      <c r="O36" s="67"/>
      <c r="P36" s="72"/>
      <c r="Q36" s="71"/>
      <c r="R36" s="71"/>
      <c r="S36" s="196"/>
    </row>
    <row r="37" spans="1:29" ht="94.5" customHeight="1">
      <c r="A37" s="253">
        <v>17</v>
      </c>
      <c r="B37" s="138">
        <v>4607060892413</v>
      </c>
      <c r="C37" s="254" t="s">
        <v>141</v>
      </c>
      <c r="D37" s="255" t="s">
        <v>4</v>
      </c>
      <c r="E37" s="57" t="s">
        <v>142</v>
      </c>
      <c r="F37" s="134" t="s">
        <v>144</v>
      </c>
      <c r="G37" s="134">
        <v>10</v>
      </c>
      <c r="H37" s="257"/>
      <c r="I37" s="125">
        <v>350</v>
      </c>
      <c r="J37" s="266">
        <v>200</v>
      </c>
      <c r="K37" s="163"/>
      <c r="L37" s="259">
        <f>G37*J37*K37</f>
        <v>0</v>
      </c>
      <c r="M37" s="71"/>
      <c r="N37" s="71"/>
      <c r="O37" s="95"/>
      <c r="P37" s="295"/>
      <c r="Q37" s="294"/>
      <c r="R37" s="294"/>
      <c r="S37" s="296"/>
      <c r="V37" s="293"/>
      <c r="W37" s="299"/>
      <c r="X37" s="299"/>
      <c r="Y37" s="299"/>
    </row>
    <row r="38" spans="1:29" ht="69.95" customHeight="1">
      <c r="A38" s="219">
        <v>18</v>
      </c>
      <c r="B38" s="220" t="s">
        <v>85</v>
      </c>
      <c r="C38" s="221" t="s">
        <v>43</v>
      </c>
      <c r="D38" s="222" t="s">
        <v>4</v>
      </c>
      <c r="E38" s="223" t="s">
        <v>29</v>
      </c>
      <c r="F38" s="224" t="s">
        <v>145</v>
      </c>
      <c r="G38" s="224">
        <v>50</v>
      </c>
      <c r="H38" s="225"/>
      <c r="I38" s="128">
        <v>99</v>
      </c>
      <c r="J38" s="214">
        <v>80</v>
      </c>
      <c r="K38" s="226"/>
      <c r="L38" s="227">
        <f>G38*J38*K38</f>
        <v>0</v>
      </c>
      <c r="M38" s="71"/>
      <c r="N38" s="71"/>
      <c r="O38" s="95"/>
      <c r="P38" s="295"/>
      <c r="Q38" s="294"/>
      <c r="R38" s="294"/>
      <c r="S38" s="296"/>
      <c r="V38" s="293"/>
      <c r="W38" s="299"/>
      <c r="X38" s="299"/>
      <c r="Y38" s="299"/>
    </row>
    <row r="39" spans="1:29" ht="66" customHeight="1">
      <c r="A39" s="195">
        <v>19</v>
      </c>
      <c r="B39" s="123" t="s">
        <v>118</v>
      </c>
      <c r="C39" s="51" t="s">
        <v>119</v>
      </c>
      <c r="D39" s="28" t="s">
        <v>0</v>
      </c>
      <c r="E39" s="173" t="s">
        <v>121</v>
      </c>
      <c r="F39" s="131" t="s">
        <v>10</v>
      </c>
      <c r="G39" s="131">
        <v>100</v>
      </c>
      <c r="H39" s="2"/>
      <c r="I39" s="126">
        <v>16</v>
      </c>
      <c r="J39" s="213">
        <v>13</v>
      </c>
      <c r="K39" s="164"/>
      <c r="L39" s="148">
        <f>J39*G39*K39</f>
        <v>0</v>
      </c>
      <c r="M39" s="71"/>
      <c r="N39" s="71"/>
      <c r="O39" s="95"/>
      <c r="P39" s="295"/>
      <c r="Q39" s="294"/>
      <c r="R39" s="294"/>
      <c r="S39" s="296"/>
      <c r="V39" s="171"/>
      <c r="W39" s="172"/>
      <c r="X39" s="172"/>
      <c r="Y39" s="172"/>
    </row>
    <row r="40" spans="1:29" ht="69.95" customHeight="1">
      <c r="A40" s="195">
        <v>20</v>
      </c>
      <c r="B40" s="123" t="s">
        <v>86</v>
      </c>
      <c r="C40" s="51" t="s">
        <v>116</v>
      </c>
      <c r="D40" s="28" t="s">
        <v>0</v>
      </c>
      <c r="E40" s="32" t="s">
        <v>63</v>
      </c>
      <c r="F40" s="131" t="s">
        <v>10</v>
      </c>
      <c r="G40" s="131">
        <v>100</v>
      </c>
      <c r="H40" s="2"/>
      <c r="I40" s="126">
        <v>14</v>
      </c>
      <c r="J40" s="213">
        <v>10</v>
      </c>
      <c r="K40" s="164"/>
      <c r="L40" s="148">
        <f>J40*G40*K40</f>
        <v>0</v>
      </c>
      <c r="M40" s="71"/>
      <c r="N40" s="71"/>
      <c r="O40" s="95"/>
      <c r="P40" s="295"/>
      <c r="Q40" s="294"/>
      <c r="R40" s="294"/>
      <c r="S40" s="296"/>
      <c r="V40" s="293"/>
      <c r="W40" s="299"/>
      <c r="X40" s="299"/>
      <c r="Y40" s="299"/>
    </row>
    <row r="41" spans="1:29" ht="71.25" customHeight="1">
      <c r="A41" s="195">
        <v>21</v>
      </c>
      <c r="B41" s="123" t="s">
        <v>87</v>
      </c>
      <c r="C41" s="51" t="s">
        <v>116</v>
      </c>
      <c r="D41" s="28" t="s">
        <v>0</v>
      </c>
      <c r="E41" s="32" t="s">
        <v>63</v>
      </c>
      <c r="F41" s="131" t="s">
        <v>11</v>
      </c>
      <c r="G41" s="131">
        <v>50</v>
      </c>
      <c r="H41" s="2"/>
      <c r="I41" s="126">
        <v>20</v>
      </c>
      <c r="J41" s="213">
        <v>15</v>
      </c>
      <c r="K41" s="164"/>
      <c r="L41" s="148">
        <f>G41*J41*K41</f>
        <v>0</v>
      </c>
      <c r="M41" s="71"/>
      <c r="N41" s="71"/>
      <c r="O41" s="95"/>
      <c r="P41" s="295"/>
      <c r="Q41" s="294"/>
      <c r="R41" s="294"/>
      <c r="S41" s="296"/>
      <c r="V41" s="293"/>
      <c r="W41" s="299"/>
      <c r="X41" s="299"/>
      <c r="Y41" s="299"/>
    </row>
    <row r="42" spans="1:29" ht="79.5" customHeight="1">
      <c r="A42" s="195">
        <v>22</v>
      </c>
      <c r="B42" s="123" t="s">
        <v>122</v>
      </c>
      <c r="C42" s="51" t="s">
        <v>124</v>
      </c>
      <c r="D42" s="28" t="s">
        <v>0</v>
      </c>
      <c r="E42" s="32" t="s">
        <v>123</v>
      </c>
      <c r="F42" s="131" t="s">
        <v>146</v>
      </c>
      <c r="G42" s="131">
        <v>120</v>
      </c>
      <c r="H42" s="2"/>
      <c r="I42" s="126">
        <v>20</v>
      </c>
      <c r="J42" s="213">
        <v>13</v>
      </c>
      <c r="K42" s="164"/>
      <c r="L42" s="148">
        <f>J42*G42*K42</f>
        <v>0</v>
      </c>
      <c r="M42" s="71"/>
      <c r="N42" s="71"/>
      <c r="O42" s="95"/>
      <c r="P42" s="295"/>
      <c r="Q42" s="294"/>
      <c r="R42" s="294"/>
      <c r="S42" s="296"/>
      <c r="V42" s="171"/>
      <c r="W42" s="172"/>
      <c r="X42" s="172"/>
      <c r="Y42" s="172"/>
    </row>
    <row r="43" spans="1:29" ht="78.75" customHeight="1">
      <c r="A43" s="195">
        <v>23</v>
      </c>
      <c r="B43" s="122" t="s">
        <v>88</v>
      </c>
      <c r="C43" s="64" t="s">
        <v>53</v>
      </c>
      <c r="D43" s="28" t="s">
        <v>0</v>
      </c>
      <c r="E43" s="32" t="s">
        <v>49</v>
      </c>
      <c r="F43" s="131" t="s">
        <v>10</v>
      </c>
      <c r="G43" s="131">
        <v>100</v>
      </c>
      <c r="H43" s="3"/>
      <c r="I43" s="126">
        <v>26</v>
      </c>
      <c r="J43" s="213">
        <v>20</v>
      </c>
      <c r="K43" s="167"/>
      <c r="L43" s="148">
        <f>K43*J43*G43</f>
        <v>0</v>
      </c>
      <c r="M43" s="71"/>
      <c r="N43" s="71"/>
      <c r="O43" s="95"/>
      <c r="P43" s="295"/>
      <c r="Q43" s="294"/>
      <c r="R43" s="294"/>
      <c r="S43" s="296"/>
      <c r="V43" s="293"/>
      <c r="W43" s="299"/>
      <c r="X43" s="299"/>
      <c r="Y43" s="299"/>
    </row>
    <row r="44" spans="1:29" ht="79.5" customHeight="1">
      <c r="A44" s="195">
        <v>24</v>
      </c>
      <c r="B44" s="122" t="s">
        <v>89</v>
      </c>
      <c r="C44" s="64" t="s">
        <v>53</v>
      </c>
      <c r="D44" s="28" t="s">
        <v>0</v>
      </c>
      <c r="E44" s="32" t="s">
        <v>49</v>
      </c>
      <c r="F44" s="131" t="s">
        <v>11</v>
      </c>
      <c r="G44" s="131">
        <v>50</v>
      </c>
      <c r="H44" s="3"/>
      <c r="I44" s="126">
        <v>36</v>
      </c>
      <c r="J44" s="214">
        <v>30</v>
      </c>
      <c r="K44" s="167"/>
      <c r="L44" s="148">
        <f>K44*J44*G44</f>
        <v>0</v>
      </c>
      <c r="M44" s="71"/>
      <c r="N44" s="71"/>
      <c r="O44" s="95"/>
      <c r="P44" s="295"/>
      <c r="Q44" s="294"/>
      <c r="R44" s="294"/>
      <c r="S44" s="296"/>
      <c r="V44" s="293"/>
      <c r="W44" s="299"/>
      <c r="X44" s="299"/>
      <c r="Y44" s="299"/>
    </row>
    <row r="45" spans="1:29" ht="77.25" customHeight="1" thickBot="1">
      <c r="A45" s="245">
        <v>25</v>
      </c>
      <c r="B45" s="267" t="s">
        <v>69</v>
      </c>
      <c r="C45" s="268" t="s">
        <v>70</v>
      </c>
      <c r="D45" s="269" t="s">
        <v>4</v>
      </c>
      <c r="E45" s="270" t="s">
        <v>71</v>
      </c>
      <c r="F45" s="263" t="s">
        <v>66</v>
      </c>
      <c r="G45" s="263">
        <v>200</v>
      </c>
      <c r="H45" s="271"/>
      <c r="I45" s="129">
        <v>17</v>
      </c>
      <c r="J45" s="215">
        <v>13</v>
      </c>
      <c r="K45" s="166"/>
      <c r="L45" s="265">
        <f>K45*J45*G45</f>
        <v>0</v>
      </c>
      <c r="M45" s="71"/>
      <c r="N45" s="71"/>
      <c r="O45" s="67"/>
      <c r="P45" s="295"/>
      <c r="Q45" s="294"/>
      <c r="R45" s="294"/>
      <c r="S45" s="296"/>
      <c r="V45" s="293"/>
      <c r="W45" s="299"/>
      <c r="X45" s="299"/>
      <c r="Y45" s="299"/>
    </row>
    <row r="46" spans="1:29" ht="45" customHeight="1">
      <c r="A46" s="314" t="s">
        <v>57</v>
      </c>
      <c r="B46" s="315"/>
      <c r="C46" s="305"/>
      <c r="D46" s="305"/>
      <c r="E46" s="305"/>
      <c r="F46" s="305"/>
      <c r="G46" s="305"/>
      <c r="H46" s="305"/>
      <c r="I46" s="305"/>
      <c r="J46" s="305"/>
      <c r="K46" s="306"/>
      <c r="L46" s="211">
        <f>SUM(L37:L45)</f>
        <v>0</v>
      </c>
      <c r="M46" s="71"/>
      <c r="N46" s="71"/>
      <c r="O46" s="95"/>
      <c r="P46" s="72"/>
      <c r="Q46" s="71"/>
      <c r="R46" s="71"/>
      <c r="S46" s="196"/>
    </row>
    <row r="47" spans="1:29" ht="75.75" customHeight="1" thickBot="1">
      <c r="A47" s="311" t="s">
        <v>159</v>
      </c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218"/>
      <c r="M47" s="71"/>
      <c r="N47" s="71"/>
      <c r="O47" s="95"/>
      <c r="P47" s="72"/>
      <c r="Q47" s="71"/>
      <c r="R47" s="71"/>
      <c r="S47" s="196"/>
      <c r="U47" s="1"/>
      <c r="V47" s="300"/>
      <c r="W47" s="300"/>
      <c r="X47" s="300"/>
      <c r="Y47" s="300"/>
      <c r="Z47" s="300"/>
      <c r="AA47" s="300"/>
      <c r="AB47" s="300"/>
      <c r="AC47" s="300"/>
    </row>
    <row r="48" spans="1:29" ht="99.95" customHeight="1">
      <c r="A48" s="253">
        <v>26</v>
      </c>
      <c r="B48" s="272">
        <v>4607060892130</v>
      </c>
      <c r="C48" s="273" t="s">
        <v>162</v>
      </c>
      <c r="D48" s="53" t="s">
        <v>163</v>
      </c>
      <c r="E48" s="274" t="s">
        <v>164</v>
      </c>
      <c r="F48" s="134" t="s">
        <v>6</v>
      </c>
      <c r="G48" s="130">
        <v>200</v>
      </c>
      <c r="H48" s="54"/>
      <c r="I48" s="125">
        <v>7</v>
      </c>
      <c r="J48" s="258">
        <v>5</v>
      </c>
      <c r="K48" s="163"/>
      <c r="L48" s="259">
        <f>K48*J48*G48</f>
        <v>0</v>
      </c>
      <c r="M48" s="71"/>
      <c r="N48" s="71"/>
      <c r="O48" s="95"/>
      <c r="P48" s="295"/>
      <c r="Q48" s="294"/>
      <c r="R48" s="294"/>
      <c r="S48" s="296"/>
      <c r="V48" s="293"/>
      <c r="W48" s="294"/>
      <c r="X48" s="294"/>
      <c r="Y48" s="294"/>
    </row>
    <row r="49" spans="1:30" ht="99.95" customHeight="1">
      <c r="A49" s="195">
        <v>27</v>
      </c>
      <c r="B49" s="155">
        <v>4607060892604</v>
      </c>
      <c r="C49" s="234" t="s">
        <v>165</v>
      </c>
      <c r="D49" s="28" t="s">
        <v>163</v>
      </c>
      <c r="E49" s="235" t="s">
        <v>166</v>
      </c>
      <c r="F49" s="135" t="s">
        <v>6</v>
      </c>
      <c r="G49" s="131">
        <v>200</v>
      </c>
      <c r="H49" s="94"/>
      <c r="I49" s="126">
        <v>7</v>
      </c>
      <c r="J49" s="213">
        <v>5</v>
      </c>
      <c r="K49" s="164"/>
      <c r="L49" s="148">
        <f>K49*J49*G49</f>
        <v>0</v>
      </c>
      <c r="M49" s="71"/>
      <c r="N49" s="71"/>
      <c r="O49" s="95"/>
      <c r="P49" s="295"/>
      <c r="Q49" s="294"/>
      <c r="R49" s="294"/>
      <c r="S49" s="296"/>
      <c r="V49" s="293"/>
      <c r="W49" s="294"/>
      <c r="X49" s="294"/>
      <c r="Y49" s="294"/>
    </row>
    <row r="50" spans="1:30" ht="99.95" customHeight="1">
      <c r="A50" s="195">
        <v>28</v>
      </c>
      <c r="B50" s="155" t="s">
        <v>59</v>
      </c>
      <c r="C50" s="93" t="s">
        <v>60</v>
      </c>
      <c r="D50" s="28" t="s">
        <v>0</v>
      </c>
      <c r="E50" s="32" t="s">
        <v>61</v>
      </c>
      <c r="F50" s="135" t="s">
        <v>56</v>
      </c>
      <c r="G50" s="135">
        <v>250</v>
      </c>
      <c r="H50" s="94"/>
      <c r="I50" s="126">
        <v>9</v>
      </c>
      <c r="J50" s="213">
        <v>6.5</v>
      </c>
      <c r="K50" s="164"/>
      <c r="L50" s="148">
        <f>K50*J50*G50</f>
        <v>0</v>
      </c>
      <c r="M50" s="71"/>
      <c r="N50" s="71"/>
      <c r="O50" s="95"/>
      <c r="P50" s="295"/>
      <c r="Q50" s="294"/>
      <c r="R50" s="294"/>
      <c r="S50" s="296"/>
      <c r="U50" s="1"/>
      <c r="V50" s="367"/>
      <c r="W50" s="294"/>
      <c r="X50" s="294"/>
      <c r="Y50" s="294"/>
      <c r="Z50" s="154"/>
      <c r="AA50" s="154"/>
      <c r="AB50" s="154"/>
      <c r="AC50" s="154"/>
    </row>
    <row r="51" spans="1:30" ht="99.95" customHeight="1">
      <c r="A51" s="195">
        <v>29</v>
      </c>
      <c r="B51" s="155" t="s">
        <v>54</v>
      </c>
      <c r="C51" s="93" t="s">
        <v>55</v>
      </c>
      <c r="D51" s="28" t="s">
        <v>0</v>
      </c>
      <c r="E51" s="32" t="s">
        <v>58</v>
      </c>
      <c r="F51" s="135" t="s">
        <v>56</v>
      </c>
      <c r="G51" s="135">
        <v>250</v>
      </c>
      <c r="H51" s="94"/>
      <c r="I51" s="126">
        <v>9</v>
      </c>
      <c r="J51" s="213">
        <v>5.5</v>
      </c>
      <c r="K51" s="164"/>
      <c r="L51" s="148">
        <f t="shared" ref="L51:L56" si="1">K51*J51*G51</f>
        <v>0</v>
      </c>
      <c r="M51" s="71"/>
      <c r="N51" s="71"/>
      <c r="O51" s="95"/>
      <c r="P51" s="295"/>
      <c r="Q51" s="294"/>
      <c r="R51" s="294"/>
      <c r="S51" s="296"/>
      <c r="U51" s="1"/>
      <c r="V51" s="293"/>
      <c r="W51" s="299"/>
      <c r="X51" s="299"/>
      <c r="Y51" s="299"/>
      <c r="Z51" s="154"/>
      <c r="AA51" s="154"/>
      <c r="AB51" s="154"/>
      <c r="AC51" s="154"/>
    </row>
    <row r="52" spans="1:30" ht="99.95" customHeight="1">
      <c r="A52" s="195">
        <v>30</v>
      </c>
      <c r="B52" s="155" t="s">
        <v>99</v>
      </c>
      <c r="C52" s="93" t="s">
        <v>100</v>
      </c>
      <c r="D52" s="28" t="s">
        <v>0</v>
      </c>
      <c r="E52" s="32" t="s">
        <v>101</v>
      </c>
      <c r="F52" s="152" t="s">
        <v>56</v>
      </c>
      <c r="G52" s="152">
        <v>250</v>
      </c>
      <c r="H52" s="94"/>
      <c r="I52" s="126">
        <v>9</v>
      </c>
      <c r="J52" s="213">
        <v>6.5</v>
      </c>
      <c r="K52" s="164"/>
      <c r="L52" s="148">
        <f t="shared" si="1"/>
        <v>0</v>
      </c>
      <c r="M52" s="71"/>
      <c r="N52" s="71"/>
      <c r="O52" s="95"/>
      <c r="P52" s="295"/>
      <c r="Q52" s="294"/>
      <c r="R52" s="294"/>
      <c r="S52" s="296"/>
      <c r="U52" s="1"/>
      <c r="V52" s="293"/>
      <c r="W52" s="294"/>
      <c r="X52" s="294"/>
      <c r="Y52" s="294"/>
    </row>
    <row r="53" spans="1:30" ht="99.95" customHeight="1">
      <c r="A53" s="195">
        <v>31</v>
      </c>
      <c r="B53" s="155">
        <v>4620769131195</v>
      </c>
      <c r="C53" s="93" t="s">
        <v>102</v>
      </c>
      <c r="D53" s="28" t="s">
        <v>0</v>
      </c>
      <c r="E53" s="32" t="s">
        <v>103</v>
      </c>
      <c r="F53" s="152" t="s">
        <v>56</v>
      </c>
      <c r="G53" s="152">
        <v>250</v>
      </c>
      <c r="H53" s="94"/>
      <c r="I53" s="126">
        <v>9</v>
      </c>
      <c r="J53" s="213">
        <v>6</v>
      </c>
      <c r="K53" s="164"/>
      <c r="L53" s="148">
        <f t="shared" si="1"/>
        <v>0</v>
      </c>
      <c r="M53" s="71"/>
      <c r="N53" s="71"/>
      <c r="O53" s="95"/>
      <c r="P53" s="295"/>
      <c r="Q53" s="294"/>
      <c r="R53" s="294"/>
      <c r="S53" s="296"/>
      <c r="U53" s="1"/>
    </row>
    <row r="54" spans="1:30" ht="96.75" customHeight="1">
      <c r="A54" s="195">
        <v>32</v>
      </c>
      <c r="B54" s="155">
        <v>4607013280526</v>
      </c>
      <c r="C54" s="150" t="s">
        <v>96</v>
      </c>
      <c r="D54" s="28" t="s">
        <v>0</v>
      </c>
      <c r="E54" s="31" t="s">
        <v>97</v>
      </c>
      <c r="F54" s="152" t="s">
        <v>98</v>
      </c>
      <c r="G54" s="152">
        <v>50</v>
      </c>
      <c r="H54" s="94"/>
      <c r="I54" s="126">
        <v>31</v>
      </c>
      <c r="J54" s="213">
        <v>25</v>
      </c>
      <c r="K54" s="164"/>
      <c r="L54" s="148">
        <f t="shared" si="1"/>
        <v>0</v>
      </c>
      <c r="M54" s="71"/>
      <c r="N54" s="71"/>
      <c r="O54" s="95"/>
      <c r="P54" s="295"/>
      <c r="Q54" s="294"/>
      <c r="R54" s="294"/>
      <c r="S54" s="296"/>
      <c r="T54" s="1"/>
      <c r="V54" s="293"/>
      <c r="W54" s="299"/>
      <c r="X54" s="299"/>
      <c r="Y54" s="299"/>
    </row>
    <row r="55" spans="1:30" ht="99.95" customHeight="1">
      <c r="A55" s="195">
        <v>33</v>
      </c>
      <c r="B55" s="155">
        <v>4607013281042</v>
      </c>
      <c r="C55" s="150" t="s">
        <v>104</v>
      </c>
      <c r="D55" s="28" t="s">
        <v>0</v>
      </c>
      <c r="E55" s="31" t="s">
        <v>105</v>
      </c>
      <c r="F55" s="152" t="s">
        <v>106</v>
      </c>
      <c r="G55" s="152">
        <v>24</v>
      </c>
      <c r="H55" s="71"/>
      <c r="I55" s="126">
        <v>49.5</v>
      </c>
      <c r="J55" s="213">
        <v>36</v>
      </c>
      <c r="K55" s="164"/>
      <c r="L55" s="148">
        <f t="shared" si="1"/>
        <v>0</v>
      </c>
      <c r="M55" s="71"/>
      <c r="N55" s="71"/>
      <c r="O55" s="95"/>
      <c r="P55" s="295"/>
      <c r="Q55" s="294"/>
      <c r="R55" s="294"/>
      <c r="S55" s="296"/>
      <c r="T55" s="1"/>
      <c r="U55" s="1"/>
    </row>
    <row r="56" spans="1:30" ht="99.95" customHeight="1">
      <c r="A56" s="195">
        <v>34</v>
      </c>
      <c r="B56" s="155">
        <v>4607013281059</v>
      </c>
      <c r="C56" s="150" t="s">
        <v>107</v>
      </c>
      <c r="D56" s="28" t="s">
        <v>0</v>
      </c>
      <c r="E56" s="31" t="s">
        <v>108</v>
      </c>
      <c r="F56" s="152" t="s">
        <v>106</v>
      </c>
      <c r="G56" s="152">
        <v>24</v>
      </c>
      <c r="H56" s="94"/>
      <c r="I56" s="126">
        <v>49.5</v>
      </c>
      <c r="J56" s="213">
        <v>36</v>
      </c>
      <c r="K56" s="164"/>
      <c r="L56" s="148">
        <f t="shared" si="1"/>
        <v>0</v>
      </c>
      <c r="M56" s="71"/>
      <c r="N56" s="71"/>
      <c r="O56" s="95"/>
      <c r="P56" s="295"/>
      <c r="Q56" s="294"/>
      <c r="R56" s="294"/>
      <c r="S56" s="296"/>
      <c r="T56" s="1"/>
      <c r="U56" s="1"/>
    </row>
    <row r="57" spans="1:30" ht="99.95" customHeight="1">
      <c r="A57" s="195">
        <v>35</v>
      </c>
      <c r="B57" s="155">
        <v>4607013281318</v>
      </c>
      <c r="C57" s="150" t="s">
        <v>109</v>
      </c>
      <c r="D57" s="28" t="s">
        <v>0</v>
      </c>
      <c r="E57" s="31" t="s">
        <v>110</v>
      </c>
      <c r="F57" s="152" t="s">
        <v>106</v>
      </c>
      <c r="G57" s="152">
        <v>24</v>
      </c>
      <c r="H57" s="94"/>
      <c r="I57" s="126">
        <v>49.5</v>
      </c>
      <c r="J57" s="213">
        <v>36</v>
      </c>
      <c r="K57" s="164"/>
      <c r="L57" s="148">
        <f>K57*J57*G57</f>
        <v>0</v>
      </c>
      <c r="M57" s="71"/>
      <c r="N57" s="71"/>
      <c r="O57" s="95"/>
      <c r="P57" s="295"/>
      <c r="Q57" s="294"/>
      <c r="R57" s="294"/>
      <c r="S57" s="296"/>
      <c r="T57" s="1"/>
      <c r="U57" s="1"/>
    </row>
    <row r="58" spans="1:30" ht="99.95" customHeight="1" thickBot="1">
      <c r="A58" s="245">
        <v>36</v>
      </c>
      <c r="B58" s="275">
        <v>4623721041379</v>
      </c>
      <c r="C58" s="276" t="s">
        <v>160</v>
      </c>
      <c r="D58" s="277" t="s">
        <v>4</v>
      </c>
      <c r="E58" s="270" t="s">
        <v>161</v>
      </c>
      <c r="F58" s="278" t="s">
        <v>6</v>
      </c>
      <c r="G58" s="278">
        <v>100</v>
      </c>
      <c r="H58" s="271"/>
      <c r="I58" s="129">
        <v>34</v>
      </c>
      <c r="J58" s="215">
        <v>23</v>
      </c>
      <c r="K58" s="166"/>
      <c r="L58" s="265">
        <f>J58*G58*K58</f>
        <v>0</v>
      </c>
      <c r="M58" s="71"/>
      <c r="N58" s="71"/>
      <c r="O58" s="95"/>
      <c r="P58" s="295"/>
      <c r="Q58" s="294"/>
      <c r="R58" s="294"/>
      <c r="S58" s="296"/>
      <c r="T58" s="1"/>
      <c r="U58" s="1"/>
      <c r="V58" s="293"/>
      <c r="W58" s="294"/>
      <c r="X58" s="294"/>
      <c r="Y58" s="294"/>
      <c r="Z58" s="154"/>
      <c r="AA58" s="154"/>
      <c r="AB58" s="154"/>
      <c r="AC58" s="154"/>
    </row>
    <row r="59" spans="1:30" ht="48.75" customHeight="1">
      <c r="A59" s="304" t="s">
        <v>77</v>
      </c>
      <c r="B59" s="305"/>
      <c r="C59" s="305"/>
      <c r="D59" s="305"/>
      <c r="E59" s="305"/>
      <c r="F59" s="305"/>
      <c r="G59" s="305"/>
      <c r="H59" s="305"/>
      <c r="I59" s="305"/>
      <c r="J59" s="305"/>
      <c r="K59" s="306"/>
      <c r="L59" s="211">
        <f>SUM(L48:L58)</f>
        <v>0</v>
      </c>
      <c r="M59" s="71"/>
      <c r="N59" s="71"/>
      <c r="O59" s="95"/>
      <c r="P59" s="72"/>
      <c r="Q59" s="71"/>
      <c r="R59" s="71"/>
      <c r="S59" s="196"/>
    </row>
    <row r="60" spans="1:30" ht="65.25" customHeight="1" thickBot="1">
      <c r="A60" s="309" t="s">
        <v>197</v>
      </c>
      <c r="B60" s="310"/>
      <c r="C60" s="310"/>
      <c r="D60" s="310"/>
      <c r="E60" s="310"/>
      <c r="F60" s="310"/>
      <c r="G60" s="310"/>
      <c r="H60" s="310"/>
      <c r="I60" s="310"/>
      <c r="J60" s="310"/>
      <c r="K60" s="310"/>
      <c r="L60" s="252"/>
      <c r="M60" s="71"/>
      <c r="N60" s="71"/>
      <c r="O60" s="95"/>
      <c r="P60" s="72"/>
      <c r="Q60" s="71"/>
      <c r="R60" s="71"/>
      <c r="S60" s="196"/>
      <c r="U60" s="1"/>
      <c r="V60" s="300"/>
      <c r="W60" s="300"/>
      <c r="X60" s="300"/>
      <c r="Y60" s="300"/>
      <c r="Z60" s="300"/>
      <c r="AA60" s="300"/>
      <c r="AB60" s="300"/>
      <c r="AC60" s="300"/>
    </row>
    <row r="61" spans="1:30" ht="99.95" customHeight="1">
      <c r="A61" s="253">
        <v>37</v>
      </c>
      <c r="B61" s="272">
        <v>4620769131478</v>
      </c>
      <c r="C61" s="279" t="s">
        <v>134</v>
      </c>
      <c r="D61" s="280" t="s">
        <v>4</v>
      </c>
      <c r="E61" s="281" t="s">
        <v>131</v>
      </c>
      <c r="F61" s="282" t="s">
        <v>6</v>
      </c>
      <c r="G61" s="282">
        <v>96</v>
      </c>
      <c r="H61" s="54"/>
      <c r="I61" s="125">
        <v>28</v>
      </c>
      <c r="J61" s="258">
        <v>15</v>
      </c>
      <c r="K61" s="163"/>
      <c r="L61" s="259">
        <f>K61*J61*G61</f>
        <v>0</v>
      </c>
      <c r="M61" s="71"/>
      <c r="N61" s="71"/>
      <c r="O61" s="95"/>
      <c r="P61" s="295"/>
      <c r="Q61" s="294"/>
      <c r="R61" s="294"/>
      <c r="S61" s="296"/>
      <c r="T61" s="1"/>
      <c r="U61" s="1"/>
    </row>
    <row r="62" spans="1:30" ht="99.95" customHeight="1">
      <c r="A62" s="195">
        <v>38</v>
      </c>
      <c r="B62" s="155">
        <v>4620769131485</v>
      </c>
      <c r="C62" s="177" t="s">
        <v>135</v>
      </c>
      <c r="D62" s="151" t="s">
        <v>4</v>
      </c>
      <c r="E62" s="175" t="s">
        <v>132</v>
      </c>
      <c r="F62" s="152" t="s">
        <v>6</v>
      </c>
      <c r="G62" s="152">
        <v>96</v>
      </c>
      <c r="H62" s="94"/>
      <c r="I62" s="126">
        <v>28</v>
      </c>
      <c r="J62" s="213">
        <v>15</v>
      </c>
      <c r="K62" s="164"/>
      <c r="L62" s="148">
        <f>K62*J62*G62</f>
        <v>0</v>
      </c>
      <c r="M62" s="71"/>
      <c r="N62" s="71"/>
      <c r="O62" s="95"/>
      <c r="P62" s="295"/>
      <c r="Q62" s="294"/>
      <c r="R62" s="294"/>
      <c r="S62" s="296"/>
      <c r="T62" s="1"/>
      <c r="U62" s="1"/>
    </row>
    <row r="63" spans="1:30" ht="99.95" customHeight="1" thickBot="1">
      <c r="A63" s="245">
        <v>39</v>
      </c>
      <c r="B63" s="275">
        <v>4620769131492</v>
      </c>
      <c r="C63" s="283" t="s">
        <v>136</v>
      </c>
      <c r="D63" s="277" t="s">
        <v>4</v>
      </c>
      <c r="E63" s="284" t="s">
        <v>133</v>
      </c>
      <c r="F63" s="278" t="s">
        <v>6</v>
      </c>
      <c r="G63" s="278">
        <v>48</v>
      </c>
      <c r="H63" s="271"/>
      <c r="I63" s="129">
        <v>38</v>
      </c>
      <c r="J63" s="215">
        <v>20</v>
      </c>
      <c r="K63" s="166"/>
      <c r="L63" s="265">
        <f>J63*G63*K63</f>
        <v>0</v>
      </c>
      <c r="M63" s="71"/>
      <c r="N63" s="71"/>
      <c r="O63" s="95"/>
      <c r="P63" s="295"/>
      <c r="Q63" s="294"/>
      <c r="R63" s="294"/>
      <c r="S63" s="296"/>
      <c r="T63" s="1"/>
      <c r="U63" s="1"/>
      <c r="V63" s="293"/>
      <c r="W63" s="299"/>
      <c r="X63" s="299"/>
      <c r="Y63" s="299"/>
      <c r="Z63" s="154"/>
      <c r="AA63" s="154"/>
      <c r="AB63" s="154"/>
      <c r="AC63" s="154"/>
    </row>
    <row r="64" spans="1:30" ht="48.75" customHeight="1">
      <c r="A64" s="304" t="s">
        <v>130</v>
      </c>
      <c r="B64" s="305"/>
      <c r="C64" s="305"/>
      <c r="D64" s="305"/>
      <c r="E64" s="305"/>
      <c r="F64" s="305"/>
      <c r="G64" s="305"/>
      <c r="H64" s="305"/>
      <c r="I64" s="305"/>
      <c r="J64" s="305"/>
      <c r="K64" s="306"/>
      <c r="L64" s="211">
        <f>SUM(L61:L63)</f>
        <v>0</v>
      </c>
      <c r="M64" s="71"/>
      <c r="N64" s="71"/>
      <c r="O64" s="95"/>
      <c r="P64" s="72"/>
      <c r="Q64" s="71"/>
      <c r="R64" s="71"/>
      <c r="S64" s="196"/>
      <c r="U64" s="297"/>
      <c r="V64" s="298"/>
      <c r="W64" s="298"/>
      <c r="X64" s="298"/>
      <c r="Y64" s="298"/>
      <c r="Z64" s="298"/>
      <c r="AA64" s="298"/>
      <c r="AB64" s="298"/>
      <c r="AC64" s="298"/>
      <c r="AD64" s="298"/>
    </row>
    <row r="65" spans="1:30" ht="60.75" customHeight="1">
      <c r="A65" s="197"/>
      <c r="B65" s="313" t="s">
        <v>31</v>
      </c>
      <c r="C65" s="313"/>
      <c r="D65" s="38"/>
      <c r="E65" s="38"/>
      <c r="F65" s="38"/>
      <c r="G65" s="38"/>
      <c r="H65" s="38"/>
      <c r="I65" s="38"/>
      <c r="J65" s="38"/>
      <c r="K65" s="49"/>
      <c r="L65" s="149"/>
      <c r="M65" s="71"/>
      <c r="N65" s="71"/>
      <c r="O65" s="67"/>
      <c r="P65" s="90"/>
      <c r="Q65" s="91"/>
      <c r="R65" s="91"/>
      <c r="S65" s="1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</row>
    <row r="66" spans="1:30" ht="30.75" customHeight="1" thickBot="1">
      <c r="A66" s="199"/>
      <c r="B66" s="200"/>
      <c r="C66" s="200"/>
      <c r="D66" s="200"/>
      <c r="E66" s="200"/>
      <c r="F66" s="200"/>
      <c r="G66" s="200"/>
      <c r="H66" s="200"/>
      <c r="I66" s="307" t="s">
        <v>51</v>
      </c>
      <c r="J66" s="307"/>
      <c r="K66" s="308"/>
      <c r="L66" s="201">
        <f>L64+L59+L46+L35+L30</f>
        <v>0</v>
      </c>
      <c r="M66" s="202"/>
      <c r="N66" s="202"/>
      <c r="O66" s="203"/>
      <c r="P66" s="301" t="s">
        <v>52</v>
      </c>
      <c r="Q66" s="302"/>
      <c r="R66" s="302"/>
      <c r="S66" s="303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</row>
    <row r="67" spans="1:30">
      <c r="O67" s="80"/>
    </row>
  </sheetData>
  <mergeCells count="99">
    <mergeCell ref="V29:AC29"/>
    <mergeCell ref="V19:AC19"/>
    <mergeCell ref="V17:AC18"/>
    <mergeCell ref="V21:Y21"/>
    <mergeCell ref="V22:AC22"/>
    <mergeCell ref="V23:AC23"/>
    <mergeCell ref="V24:AC27"/>
    <mergeCell ref="V54:Y54"/>
    <mergeCell ref="V52:Y52"/>
    <mergeCell ref="V45:Y45"/>
    <mergeCell ref="V44:Y44"/>
    <mergeCell ref="V51:Y51"/>
    <mergeCell ref="V47:AC47"/>
    <mergeCell ref="V49:Y49"/>
    <mergeCell ref="V50:Y50"/>
    <mergeCell ref="V48:Y48"/>
    <mergeCell ref="V41:Y41"/>
    <mergeCell ref="V43:Y43"/>
    <mergeCell ref="V33:Y33"/>
    <mergeCell ref="V32:Y32"/>
    <mergeCell ref="V40:Y40"/>
    <mergeCell ref="V38:Y38"/>
    <mergeCell ref="V34:Y34"/>
    <mergeCell ref="V37:Y37"/>
    <mergeCell ref="Z2:AC2"/>
    <mergeCell ref="V2:Y2"/>
    <mergeCell ref="Z3:AC12"/>
    <mergeCell ref="Z15:AC16"/>
    <mergeCell ref="Z13:AC14"/>
    <mergeCell ref="V3:Y12"/>
    <mergeCell ref="V13:Y14"/>
    <mergeCell ref="V15:Y16"/>
    <mergeCell ref="A2:K2"/>
    <mergeCell ref="P2:S2"/>
    <mergeCell ref="A3:K6"/>
    <mergeCell ref="P3:S4"/>
    <mergeCell ref="P25:S25"/>
    <mergeCell ref="P21:S21"/>
    <mergeCell ref="P20:S20"/>
    <mergeCell ref="K14:K15"/>
    <mergeCell ref="P14:S15"/>
    <mergeCell ref="P7:S11"/>
    <mergeCell ref="A30:K30"/>
    <mergeCell ref="P28:S28"/>
    <mergeCell ref="P27:S27"/>
    <mergeCell ref="P18:S18"/>
    <mergeCell ref="P19:S19"/>
    <mergeCell ref="P24:S24"/>
    <mergeCell ref="P26:S26"/>
    <mergeCell ref="A31:K31"/>
    <mergeCell ref="A8:L13"/>
    <mergeCell ref="A14:H14"/>
    <mergeCell ref="P16:S16"/>
    <mergeCell ref="P30:S31"/>
    <mergeCell ref="A16:L16"/>
    <mergeCell ref="P17:S17"/>
    <mergeCell ref="P23:S23"/>
    <mergeCell ref="P29:S29"/>
    <mergeCell ref="P22:S22"/>
    <mergeCell ref="A46:K46"/>
    <mergeCell ref="P37:S37"/>
    <mergeCell ref="P40:S40"/>
    <mergeCell ref="P39:S39"/>
    <mergeCell ref="P44:S44"/>
    <mergeCell ref="P43:S43"/>
    <mergeCell ref="P38:S38"/>
    <mergeCell ref="P42:S42"/>
    <mergeCell ref="P41:S41"/>
    <mergeCell ref="A35:K35"/>
    <mergeCell ref="A36:K36"/>
    <mergeCell ref="P32:S32"/>
    <mergeCell ref="P34:S34"/>
    <mergeCell ref="P33:S33"/>
    <mergeCell ref="I66:K66"/>
    <mergeCell ref="A60:K60"/>
    <mergeCell ref="P45:S45"/>
    <mergeCell ref="P51:S51"/>
    <mergeCell ref="A47:K47"/>
    <mergeCell ref="P49:S49"/>
    <mergeCell ref="P54:S54"/>
    <mergeCell ref="P53:S53"/>
    <mergeCell ref="B65:C65"/>
    <mergeCell ref="P48:S48"/>
    <mergeCell ref="A64:K64"/>
    <mergeCell ref="P63:S63"/>
    <mergeCell ref="P55:S55"/>
    <mergeCell ref="P50:S50"/>
    <mergeCell ref="P52:S52"/>
    <mergeCell ref="P56:S56"/>
    <mergeCell ref="A59:K59"/>
    <mergeCell ref="P57:S57"/>
    <mergeCell ref="V58:Y58"/>
    <mergeCell ref="P61:S61"/>
    <mergeCell ref="P58:S58"/>
    <mergeCell ref="U64:AD66"/>
    <mergeCell ref="P62:S62"/>
    <mergeCell ref="V63:Y63"/>
    <mergeCell ref="V60:AC60"/>
    <mergeCell ref="P66:S66"/>
  </mergeCells>
  <phoneticPr fontId="6" type="noConversion"/>
  <pageMargins left="0.98425196850393704" right="0.23622047244094491" top="0.23622047244094491" bottom="0.15748031496062992" header="0.27559055118110237" footer="0.15748031496062992"/>
  <pageSetup paperSize="9" scale="18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N60"/>
  <sheetViews>
    <sheetView topLeftCell="A7" workbookViewId="0">
      <selection activeCell="C14" sqref="C14"/>
    </sheetView>
  </sheetViews>
  <sheetFormatPr defaultRowHeight="15"/>
  <cols>
    <col min="1" max="1" width="6.42578125" style="236" customWidth="1"/>
    <col min="2" max="2" width="42" customWidth="1"/>
    <col min="3" max="3" width="12" style="23" customWidth="1"/>
    <col min="7" max="7" width="10.28515625" customWidth="1"/>
    <col min="8" max="8" width="11" bestFit="1" customWidth="1"/>
    <col min="12" max="12" width="19.42578125" style="104" customWidth="1"/>
    <col min="13" max="13" width="9.140625" style="81"/>
    <col min="14" max="14" width="15" style="81" customWidth="1"/>
  </cols>
  <sheetData>
    <row r="5" spans="1:14" ht="15" customHeight="1"/>
    <row r="6" spans="1:14" ht="9" customHeight="1"/>
    <row r="7" spans="1:14" ht="30.75" customHeight="1">
      <c r="A7" s="384" t="s">
        <v>15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</row>
    <row r="8" spans="1:14">
      <c r="B8" t="s">
        <v>1</v>
      </c>
    </row>
    <row r="9" spans="1:14" ht="45">
      <c r="A9" s="238" t="s">
        <v>18</v>
      </c>
      <c r="B9" s="39" t="s">
        <v>19</v>
      </c>
      <c r="C9" s="40" t="s">
        <v>34</v>
      </c>
      <c r="D9" s="41" t="s">
        <v>20</v>
      </c>
      <c r="E9" s="42" t="s">
        <v>21</v>
      </c>
      <c r="F9" s="42" t="s">
        <v>22</v>
      </c>
      <c r="G9" s="42" t="s">
        <v>27</v>
      </c>
      <c r="H9" s="42" t="s">
        <v>23</v>
      </c>
      <c r="I9" s="385" t="s">
        <v>127</v>
      </c>
      <c r="J9" s="385"/>
      <c r="K9" s="385"/>
      <c r="L9" s="105" t="s">
        <v>24</v>
      </c>
      <c r="M9" s="42" t="s">
        <v>25</v>
      </c>
      <c r="N9" s="42" t="s">
        <v>26</v>
      </c>
    </row>
    <row r="10" spans="1:14" ht="24.95" customHeight="1">
      <c r="A10" s="237">
        <v>1</v>
      </c>
      <c r="B10" s="6" t="s">
        <v>190</v>
      </c>
      <c r="C10" s="33">
        <f ca="1">1*'ДОХЛОКС (Бланк Заказа) '!K17</f>
        <v>0</v>
      </c>
      <c r="D10" s="7">
        <v>48</v>
      </c>
      <c r="E10" s="8">
        <v>2.16</v>
      </c>
      <c r="F10" s="9">
        <v>2.4</v>
      </c>
      <c r="G10" s="8">
        <f>F10-E10</f>
        <v>0.23999999999999977</v>
      </c>
      <c r="H10" s="10">
        <f t="shared" ref="H10:H22" si="0">(I10*J10*K10)/1000000000</f>
        <v>1.9602000000000001E-2</v>
      </c>
      <c r="I10" s="11">
        <v>396</v>
      </c>
      <c r="J10" s="12">
        <v>220</v>
      </c>
      <c r="K10" s="12">
        <v>225</v>
      </c>
      <c r="L10" s="106">
        <v>4620769131508</v>
      </c>
      <c r="M10" s="13">
        <f>SUM(H10*C10)</f>
        <v>0</v>
      </c>
      <c r="N10" s="14">
        <f>SUM(F10*C10)</f>
        <v>0</v>
      </c>
    </row>
    <row r="11" spans="1:14" ht="24.95" customHeight="1">
      <c r="A11" s="237">
        <v>2</v>
      </c>
      <c r="B11" s="6" t="s">
        <v>192</v>
      </c>
      <c r="C11" s="33">
        <f ca="1">1*'ДОХЛОКС (Бланк Заказа) '!K18</f>
        <v>0</v>
      </c>
      <c r="D11" s="7">
        <v>48</v>
      </c>
      <c r="E11" s="8">
        <v>2.16</v>
      </c>
      <c r="F11" s="9">
        <v>2.4</v>
      </c>
      <c r="G11" s="8">
        <f>F11-E11</f>
        <v>0.23999999999999977</v>
      </c>
      <c r="H11" s="10">
        <f t="shared" si="0"/>
        <v>1.9602000000000001E-2</v>
      </c>
      <c r="I11" s="11">
        <v>396</v>
      </c>
      <c r="J11" s="12">
        <v>220</v>
      </c>
      <c r="K11" s="12">
        <v>225</v>
      </c>
      <c r="L11" s="106">
        <v>4620769131072</v>
      </c>
      <c r="M11" s="13">
        <f>SUM(H11*C11)</f>
        <v>0</v>
      </c>
      <c r="N11" s="14">
        <f>SUM(F11*C11)</f>
        <v>0</v>
      </c>
    </row>
    <row r="12" spans="1:14" ht="24.95" customHeight="1">
      <c r="A12" s="237">
        <v>3</v>
      </c>
      <c r="B12" s="6" t="s">
        <v>193</v>
      </c>
      <c r="C12" s="33">
        <f ca="1">1*'ДОХЛОКС (Бланк Заказа) '!K19</f>
        <v>0</v>
      </c>
      <c r="D12" s="15">
        <v>24</v>
      </c>
      <c r="E12" s="8">
        <v>1.06</v>
      </c>
      <c r="F12" s="16">
        <v>1.6</v>
      </c>
      <c r="G12" s="15">
        <v>0.24</v>
      </c>
      <c r="H12" s="10">
        <f t="shared" si="0"/>
        <v>1.188E-2</v>
      </c>
      <c r="I12" s="11">
        <v>396</v>
      </c>
      <c r="J12" s="12">
        <v>240</v>
      </c>
      <c r="K12" s="12">
        <v>125</v>
      </c>
      <c r="L12" s="106">
        <v>4620769131539</v>
      </c>
      <c r="M12" s="13">
        <f>SUM(H12*C12)</f>
        <v>0</v>
      </c>
      <c r="N12" s="14">
        <f>SUM(F12*C12)</f>
        <v>0</v>
      </c>
    </row>
    <row r="13" spans="1:14" ht="24.95" customHeight="1">
      <c r="A13" s="237">
        <v>4</v>
      </c>
      <c r="B13" s="6" t="s">
        <v>191</v>
      </c>
      <c r="C13" s="26">
        <f ca="1">1*'ДОХЛОКС (Бланк Заказа) '!K20</f>
        <v>0</v>
      </c>
      <c r="D13" s="15">
        <v>20</v>
      </c>
      <c r="E13" s="8">
        <v>2</v>
      </c>
      <c r="F13" s="9">
        <v>2.2999999999999998</v>
      </c>
      <c r="G13" s="8">
        <v>0.3</v>
      </c>
      <c r="H13" s="10">
        <f>(I13*J13*K13)/1000000000</f>
        <v>6.3524999999999996E-3</v>
      </c>
      <c r="I13" s="11">
        <v>385</v>
      </c>
      <c r="J13" s="12">
        <v>100</v>
      </c>
      <c r="K13" s="12">
        <v>165</v>
      </c>
      <c r="L13" s="106">
        <v>4620769131201</v>
      </c>
      <c r="M13" s="13">
        <f>SUM(H13*C13)</f>
        <v>0</v>
      </c>
      <c r="N13" s="14">
        <f>SUM(F13*C13)</f>
        <v>0</v>
      </c>
    </row>
    <row r="14" spans="1:14" ht="24.95" customHeight="1">
      <c r="A14" s="237">
        <v>5</v>
      </c>
      <c r="B14" s="6" t="s">
        <v>189</v>
      </c>
      <c r="C14" s="33">
        <f ca="1">1*'ДОХЛОКС (Бланк Заказа) '!K21</f>
        <v>0</v>
      </c>
      <c r="D14" s="7">
        <v>48</v>
      </c>
      <c r="E14" s="8">
        <v>2.16</v>
      </c>
      <c r="F14" s="9">
        <v>2.4</v>
      </c>
      <c r="G14" s="8">
        <f>F14-E14</f>
        <v>0.23999999999999977</v>
      </c>
      <c r="H14" s="10">
        <f t="shared" si="0"/>
        <v>1.248E-2</v>
      </c>
      <c r="I14" s="11">
        <v>400</v>
      </c>
      <c r="J14" s="12">
        <v>240</v>
      </c>
      <c r="K14" s="12">
        <v>130</v>
      </c>
      <c r="L14" s="106">
        <v>4620769130747</v>
      </c>
      <c r="M14" s="13">
        <f t="shared" ref="M14:M22" si="1">SUM(H14*C14)</f>
        <v>0</v>
      </c>
      <c r="N14" s="14">
        <f t="shared" ref="N14:N22" si="2">SUM(F14*C14)</f>
        <v>0</v>
      </c>
    </row>
    <row r="15" spans="1:14" ht="24.95" customHeight="1">
      <c r="A15" s="237">
        <v>6</v>
      </c>
      <c r="B15" s="6" t="s">
        <v>194</v>
      </c>
      <c r="C15" s="25">
        <f ca="1">1*'ДОХЛОКС (Бланк Заказа) '!K22</f>
        <v>0</v>
      </c>
      <c r="D15" s="13">
        <v>48</v>
      </c>
      <c r="E15" s="8">
        <v>2.16</v>
      </c>
      <c r="F15" s="14">
        <v>2.4</v>
      </c>
      <c r="G15" s="8">
        <f>F15-E15</f>
        <v>0.23999999999999977</v>
      </c>
      <c r="H15" s="10">
        <f t="shared" si="0"/>
        <v>1.248E-2</v>
      </c>
      <c r="I15" s="11">
        <v>400</v>
      </c>
      <c r="J15" s="12">
        <v>240</v>
      </c>
      <c r="K15" s="12">
        <v>130</v>
      </c>
      <c r="L15" s="106">
        <v>4620769130761</v>
      </c>
      <c r="M15" s="13">
        <f t="shared" si="1"/>
        <v>0</v>
      </c>
      <c r="N15" s="14">
        <f t="shared" si="2"/>
        <v>0</v>
      </c>
    </row>
    <row r="16" spans="1:14" ht="24.95" customHeight="1">
      <c r="A16" s="237">
        <v>7</v>
      </c>
      <c r="B16" s="6" t="s">
        <v>195</v>
      </c>
      <c r="C16" s="26">
        <f ca="1">1*'ДОХЛОКС (Бланк Заказа) '!K23</f>
        <v>0</v>
      </c>
      <c r="D16" s="15">
        <v>24</v>
      </c>
      <c r="E16" s="8">
        <v>1.36</v>
      </c>
      <c r="F16" s="16">
        <v>1.6</v>
      </c>
      <c r="G16" s="15">
        <v>0.24</v>
      </c>
      <c r="H16" s="10">
        <f t="shared" si="0"/>
        <v>1.188E-2</v>
      </c>
      <c r="I16" s="11">
        <v>396</v>
      </c>
      <c r="J16" s="12">
        <v>240</v>
      </c>
      <c r="K16" s="12">
        <v>125</v>
      </c>
      <c r="L16" s="106">
        <v>4620769130778</v>
      </c>
      <c r="M16" s="17">
        <f t="shared" si="1"/>
        <v>0</v>
      </c>
      <c r="N16" s="18">
        <f t="shared" si="2"/>
        <v>0</v>
      </c>
    </row>
    <row r="17" spans="1:14" ht="24.95" customHeight="1">
      <c r="A17" s="237">
        <v>8</v>
      </c>
      <c r="B17" s="117" t="s">
        <v>148</v>
      </c>
      <c r="C17" s="33">
        <f ca="1">1*'ДОХЛОКС (Бланк Заказа) '!K24</f>
        <v>0</v>
      </c>
      <c r="D17" s="15">
        <v>50</v>
      </c>
      <c r="E17" s="8">
        <v>1.96</v>
      </c>
      <c r="F17" s="16">
        <v>2.2000000000000002</v>
      </c>
      <c r="G17" s="15">
        <v>0.24</v>
      </c>
      <c r="H17" s="10">
        <f>(I17*J17*K17)/1000000000</f>
        <v>7.339875E-3</v>
      </c>
      <c r="I17" s="11">
        <v>345</v>
      </c>
      <c r="J17" s="12">
        <v>185</v>
      </c>
      <c r="K17" s="12">
        <v>115</v>
      </c>
      <c r="L17" s="106">
        <v>4620769131133</v>
      </c>
      <c r="M17" s="13">
        <f>SUM(H17*C17)</f>
        <v>0</v>
      </c>
      <c r="N17" s="14">
        <f>SUM(F17*C17)</f>
        <v>0</v>
      </c>
    </row>
    <row r="18" spans="1:14" ht="24.95" customHeight="1">
      <c r="A18" s="237">
        <v>9</v>
      </c>
      <c r="B18" s="181" t="s">
        <v>139</v>
      </c>
      <c r="C18" s="25">
        <f ca="1">1*'ДОХЛОКС (Бланк Заказа) '!K25</f>
        <v>0</v>
      </c>
      <c r="D18" s="13">
        <v>48</v>
      </c>
      <c r="E18" s="8">
        <v>2.16</v>
      </c>
      <c r="F18" s="9">
        <v>2.4</v>
      </c>
      <c r="G18" s="8">
        <f>F18-E18</f>
        <v>0.23999999999999977</v>
      </c>
      <c r="H18" s="10">
        <f t="shared" si="0"/>
        <v>1.188E-2</v>
      </c>
      <c r="I18" s="11">
        <v>396</v>
      </c>
      <c r="J18" s="12">
        <v>240</v>
      </c>
      <c r="K18" s="12">
        <v>125</v>
      </c>
      <c r="L18" s="106">
        <v>4620769130013</v>
      </c>
      <c r="M18" s="13">
        <f t="shared" si="1"/>
        <v>0</v>
      </c>
      <c r="N18" s="14">
        <f t="shared" si="2"/>
        <v>0</v>
      </c>
    </row>
    <row r="19" spans="1:14" ht="24.95" customHeight="1">
      <c r="A19" s="237">
        <v>10</v>
      </c>
      <c r="B19" s="6" t="s">
        <v>140</v>
      </c>
      <c r="C19" s="25">
        <f ca="1">1*'ДОХЛОКС (Бланк Заказа) '!K26</f>
        <v>0</v>
      </c>
      <c r="D19" s="13">
        <v>36</v>
      </c>
      <c r="E19" s="8">
        <v>3.8</v>
      </c>
      <c r="F19" s="14">
        <v>4.0999999999999996</v>
      </c>
      <c r="G19" s="8">
        <f>F19-E19</f>
        <v>0.29999999999999982</v>
      </c>
      <c r="H19" s="10">
        <f t="shared" si="0"/>
        <v>1.8612E-2</v>
      </c>
      <c r="I19" s="11">
        <v>376</v>
      </c>
      <c r="J19" s="12">
        <v>220</v>
      </c>
      <c r="K19" s="12">
        <v>225</v>
      </c>
      <c r="L19" s="106">
        <v>4620769130334</v>
      </c>
      <c r="M19" s="13">
        <f t="shared" si="1"/>
        <v>0</v>
      </c>
      <c r="N19" s="14">
        <f t="shared" si="2"/>
        <v>0</v>
      </c>
    </row>
    <row r="20" spans="1:14" ht="24.95" customHeight="1">
      <c r="A20" s="237">
        <v>11</v>
      </c>
      <c r="B20" s="6" t="s">
        <v>138</v>
      </c>
      <c r="C20" s="25">
        <f ca="1">1*'ДОХЛОКС (Бланк Заказа) '!K27</f>
        <v>0</v>
      </c>
      <c r="D20" s="13">
        <v>48</v>
      </c>
      <c r="E20" s="8">
        <v>2.36</v>
      </c>
      <c r="F20" s="9">
        <v>2.6</v>
      </c>
      <c r="G20" s="8">
        <f>F20-E20</f>
        <v>0.24000000000000021</v>
      </c>
      <c r="H20" s="10">
        <f t="shared" si="0"/>
        <v>1.8612E-2</v>
      </c>
      <c r="I20" s="11">
        <v>376</v>
      </c>
      <c r="J20" s="12">
        <v>220</v>
      </c>
      <c r="K20" s="12">
        <v>225</v>
      </c>
      <c r="L20" s="106">
        <v>4620769130341</v>
      </c>
      <c r="M20" s="13">
        <f t="shared" si="1"/>
        <v>0</v>
      </c>
      <c r="N20" s="14">
        <f t="shared" si="2"/>
        <v>0</v>
      </c>
    </row>
    <row r="21" spans="1:14" ht="24.95" customHeight="1">
      <c r="A21" s="237">
        <v>12</v>
      </c>
      <c r="B21" s="6" t="s">
        <v>158</v>
      </c>
      <c r="C21" s="25">
        <f ca="1">1*'ДОХЛОКС (Бланк Заказа) '!K28</f>
        <v>0</v>
      </c>
      <c r="D21" s="13">
        <v>36</v>
      </c>
      <c r="E21" s="8">
        <v>3.8</v>
      </c>
      <c r="F21" s="14">
        <v>4.0999999999999996</v>
      </c>
      <c r="G21" s="8">
        <f>F21-E21</f>
        <v>0.29999999999999982</v>
      </c>
      <c r="H21" s="10">
        <f t="shared" si="0"/>
        <v>1.8612E-2</v>
      </c>
      <c r="I21" s="11">
        <v>376</v>
      </c>
      <c r="J21" s="12">
        <v>220</v>
      </c>
      <c r="K21" s="12">
        <v>225</v>
      </c>
      <c r="L21" s="106">
        <v>4620769131119</v>
      </c>
      <c r="M21" s="13">
        <f t="shared" si="1"/>
        <v>0</v>
      </c>
      <c r="N21" s="14">
        <f t="shared" si="2"/>
        <v>0</v>
      </c>
    </row>
    <row r="22" spans="1:14" ht="24.95" customHeight="1">
      <c r="A22" s="237">
        <v>13</v>
      </c>
      <c r="B22" s="6" t="s">
        <v>81</v>
      </c>
      <c r="C22" s="25">
        <f ca="1">1*'ДОХЛОКС (Бланк Заказа) '!K29</f>
        <v>0</v>
      </c>
      <c r="D22" s="7">
        <v>48</v>
      </c>
      <c r="E22" s="8">
        <v>2.36</v>
      </c>
      <c r="F22" s="9">
        <v>2.6</v>
      </c>
      <c r="G22" s="8">
        <f>F22-E22</f>
        <v>0.24000000000000021</v>
      </c>
      <c r="H22" s="10">
        <f t="shared" si="0"/>
        <v>1.8612E-2</v>
      </c>
      <c r="I22" s="11">
        <v>376</v>
      </c>
      <c r="J22" s="12">
        <v>220</v>
      </c>
      <c r="K22" s="12">
        <v>225</v>
      </c>
      <c r="L22" s="106">
        <v>4620769131041</v>
      </c>
      <c r="M22" s="13">
        <f t="shared" si="1"/>
        <v>0</v>
      </c>
      <c r="N22" s="14">
        <f t="shared" si="2"/>
        <v>0</v>
      </c>
    </row>
    <row r="23" spans="1:14" ht="14.25" customHeight="1">
      <c r="A23" s="44"/>
      <c r="B23" s="45"/>
      <c r="C23" s="45"/>
      <c r="D23" s="46" t="s">
        <v>41</v>
      </c>
      <c r="E23" s="44"/>
      <c r="F23" s="44"/>
      <c r="G23" s="44"/>
      <c r="H23" s="44"/>
      <c r="I23" s="44"/>
      <c r="J23" s="44"/>
      <c r="K23" s="44"/>
      <c r="L23" s="107"/>
      <c r="M23" s="44"/>
      <c r="N23" s="99"/>
    </row>
    <row r="24" spans="1:14" ht="14.25" customHeight="1">
      <c r="A24" s="44"/>
      <c r="B24" s="45"/>
      <c r="C24" s="45"/>
      <c r="D24" s="46"/>
      <c r="E24" s="44"/>
      <c r="F24" s="44"/>
      <c r="G24" s="44"/>
      <c r="H24" s="44"/>
      <c r="I24" s="44"/>
      <c r="J24" s="44"/>
      <c r="K24" s="44"/>
      <c r="L24" s="107"/>
      <c r="M24" s="44"/>
      <c r="N24" s="98"/>
    </row>
    <row r="25" spans="1:14" ht="24.95" customHeight="1">
      <c r="A25" s="237">
        <v>14</v>
      </c>
      <c r="B25" s="100" t="s">
        <v>154</v>
      </c>
      <c r="C25" s="25">
        <f ca="1">1*'ДОХЛОКС (Бланк Заказа) '!K32</f>
        <v>0</v>
      </c>
      <c r="D25" s="13">
        <v>100</v>
      </c>
      <c r="E25" s="84">
        <v>6.6</v>
      </c>
      <c r="F25" s="85">
        <v>7</v>
      </c>
      <c r="G25" s="84">
        <f>F25-E25</f>
        <v>0.40000000000000036</v>
      </c>
      <c r="H25" s="86">
        <f>(I25*J25*K25)/1000000000</f>
        <v>5.5999999999999999E-3</v>
      </c>
      <c r="I25" s="87">
        <v>200</v>
      </c>
      <c r="J25" s="88">
        <v>140</v>
      </c>
      <c r="K25" s="88">
        <v>200</v>
      </c>
      <c r="L25" s="106">
        <v>4607060892529</v>
      </c>
      <c r="M25" s="13">
        <f>SUM(H25*C25)</f>
        <v>0</v>
      </c>
      <c r="N25" s="14">
        <f>SUM(F25*C25)</f>
        <v>0</v>
      </c>
    </row>
    <row r="26" spans="1:14" ht="24.95" customHeight="1">
      <c r="A26" s="237">
        <v>15</v>
      </c>
      <c r="B26" s="100" t="s">
        <v>79</v>
      </c>
      <c r="C26" s="25">
        <f ca="1">1*'ДОХЛОКС (Бланк Заказа) '!K33</f>
        <v>0</v>
      </c>
      <c r="D26" s="13">
        <v>135</v>
      </c>
      <c r="E26" s="84">
        <v>2.4</v>
      </c>
      <c r="F26" s="85">
        <v>2.8</v>
      </c>
      <c r="G26" s="84">
        <f>F26-E26</f>
        <v>0.39999999999999991</v>
      </c>
      <c r="H26" s="86">
        <f>(I26*J26*K26)/1000000000</f>
        <v>5.5999999999999999E-3</v>
      </c>
      <c r="I26" s="87">
        <v>200</v>
      </c>
      <c r="J26" s="88">
        <v>140</v>
      </c>
      <c r="K26" s="88">
        <v>200</v>
      </c>
      <c r="L26" s="106">
        <v>4607060892178</v>
      </c>
      <c r="M26" s="13">
        <f>SUM(H26*C26)</f>
        <v>0</v>
      </c>
      <c r="N26" s="14">
        <f>SUM(F26*C26)</f>
        <v>0</v>
      </c>
    </row>
    <row r="27" spans="1:14" ht="24.95" customHeight="1">
      <c r="A27" s="237">
        <v>16</v>
      </c>
      <c r="B27" s="100" t="s">
        <v>38</v>
      </c>
      <c r="C27" s="25">
        <f ca="1">1*'ДОХЛОКС (Бланк Заказа) '!K34</f>
        <v>0</v>
      </c>
      <c r="D27" s="13">
        <v>200</v>
      </c>
      <c r="E27" s="8">
        <v>3.4</v>
      </c>
      <c r="F27" s="14">
        <v>3.7</v>
      </c>
      <c r="G27" s="8">
        <f>F27-E27</f>
        <v>0.30000000000000027</v>
      </c>
      <c r="H27" s="10">
        <f>(I27*J27*K27)/1000000000</f>
        <v>2.7456000000000001E-2</v>
      </c>
      <c r="I27" s="11">
        <v>440</v>
      </c>
      <c r="J27" s="12">
        <v>320</v>
      </c>
      <c r="K27" s="12">
        <v>195</v>
      </c>
      <c r="L27" s="106">
        <v>4603646001491</v>
      </c>
      <c r="M27" s="13">
        <f>SUM(H27*C27)</f>
        <v>0</v>
      </c>
      <c r="N27" s="14">
        <f>SUM(F27*C27)</f>
        <v>0</v>
      </c>
    </row>
    <row r="28" spans="1:14" ht="14.25" customHeight="1">
      <c r="A28" s="44"/>
      <c r="B28" s="101"/>
      <c r="C28" s="45"/>
      <c r="D28" s="46" t="s">
        <v>36</v>
      </c>
      <c r="E28" s="44"/>
      <c r="F28" s="44"/>
      <c r="G28" s="44"/>
      <c r="H28" s="44"/>
      <c r="I28" s="44"/>
      <c r="J28" s="44"/>
      <c r="K28" s="44"/>
      <c r="L28" s="107"/>
      <c r="M28" s="44"/>
      <c r="N28" s="47"/>
    </row>
    <row r="29" spans="1:14" ht="24.95" customHeight="1">
      <c r="A29" s="237">
        <v>17</v>
      </c>
      <c r="B29" s="100" t="s">
        <v>143</v>
      </c>
      <c r="C29" s="25">
        <f ca="1">1*'ДОХЛОКС (Бланк Заказа) '!K37</f>
        <v>0</v>
      </c>
      <c r="D29" s="13">
        <v>10</v>
      </c>
      <c r="E29" s="14">
        <v>3.9</v>
      </c>
      <c r="F29" s="14">
        <v>4.2</v>
      </c>
      <c r="G29" s="8">
        <f>F29-E29</f>
        <v>0.30000000000000027</v>
      </c>
      <c r="H29" s="10">
        <f>(I29*J29*K29)/1000000000</f>
        <v>9.3959999999999998E-3</v>
      </c>
      <c r="I29" s="11">
        <v>270</v>
      </c>
      <c r="J29" s="12">
        <v>145</v>
      </c>
      <c r="K29" s="12">
        <v>240</v>
      </c>
      <c r="L29" s="106">
        <v>4607060892413</v>
      </c>
      <c r="M29" s="13">
        <f>SUM(H29*C29)</f>
        <v>0</v>
      </c>
      <c r="N29" s="14">
        <f>SUM(F29*C29)</f>
        <v>0</v>
      </c>
    </row>
    <row r="30" spans="1:14" ht="24.95" customHeight="1">
      <c r="A30" s="237">
        <v>18</v>
      </c>
      <c r="B30" s="100" t="s">
        <v>29</v>
      </c>
      <c r="C30" s="25">
        <f ca="1">1*'ДОХЛОКС (Бланк Заказа) '!K38</f>
        <v>0</v>
      </c>
      <c r="D30" s="13">
        <v>50</v>
      </c>
      <c r="E30" s="14">
        <v>8.1</v>
      </c>
      <c r="F30" s="14">
        <v>8.4</v>
      </c>
      <c r="G30" s="8">
        <f t="shared" ref="G30:G37" si="3">F30-E30</f>
        <v>0.30000000000000071</v>
      </c>
      <c r="H30" s="10">
        <f t="shared" ref="H30:H37" si="4">(I30*J30*K30)/1000000000</f>
        <v>2.7456000000000001E-2</v>
      </c>
      <c r="I30" s="11">
        <v>440</v>
      </c>
      <c r="J30" s="12">
        <v>320</v>
      </c>
      <c r="K30" s="12">
        <v>195</v>
      </c>
      <c r="L30" s="106">
        <v>4607060890013</v>
      </c>
      <c r="M30" s="13">
        <f t="shared" ref="M30:M37" si="5">SUM(H30*C30)</f>
        <v>0</v>
      </c>
      <c r="N30" s="14">
        <f t="shared" ref="N30:N37" si="6">SUM(F30*C30)</f>
        <v>0</v>
      </c>
    </row>
    <row r="31" spans="1:14" ht="24.95" customHeight="1">
      <c r="A31" s="237">
        <v>19</v>
      </c>
      <c r="B31" s="100" t="s">
        <v>120</v>
      </c>
      <c r="C31" s="25">
        <f ca="1">1*'ДОХЛОКС (Бланк Заказа) '!K39</f>
        <v>0</v>
      </c>
      <c r="D31" s="13">
        <v>100</v>
      </c>
      <c r="E31" s="8">
        <v>9.6999999999999993</v>
      </c>
      <c r="F31" s="14">
        <v>10</v>
      </c>
      <c r="G31" s="8">
        <f>F31-E31</f>
        <v>0.30000000000000071</v>
      </c>
      <c r="H31" s="10">
        <f>(I31*J31*K31)/1000000000</f>
        <v>2.2329999999999999E-2</v>
      </c>
      <c r="I31" s="11">
        <v>385</v>
      </c>
      <c r="J31" s="12">
        <v>290</v>
      </c>
      <c r="K31" s="12">
        <v>200</v>
      </c>
      <c r="L31" s="97">
        <v>4620769131454</v>
      </c>
      <c r="M31" s="13">
        <f>SUM(H31*C31)</f>
        <v>0</v>
      </c>
      <c r="N31" s="14">
        <f>SUM(F31*C31)</f>
        <v>0</v>
      </c>
    </row>
    <row r="32" spans="1:14" ht="24.95" customHeight="1">
      <c r="A32" s="237">
        <v>20</v>
      </c>
      <c r="B32" s="100" t="s">
        <v>64</v>
      </c>
      <c r="C32" s="25">
        <f ca="1">1*'ДОХЛОКС (Бланк Заказа) '!K40</f>
        <v>0</v>
      </c>
      <c r="D32" s="13">
        <v>100</v>
      </c>
      <c r="E32" s="8">
        <v>9.6999999999999993</v>
      </c>
      <c r="F32" s="14">
        <v>10</v>
      </c>
      <c r="G32" s="8">
        <f t="shared" si="3"/>
        <v>0.30000000000000071</v>
      </c>
      <c r="H32" s="10">
        <f t="shared" si="4"/>
        <v>2.2329999999999999E-2</v>
      </c>
      <c r="I32" s="11">
        <v>385</v>
      </c>
      <c r="J32" s="12">
        <v>290</v>
      </c>
      <c r="K32" s="12">
        <v>200</v>
      </c>
      <c r="L32" s="97">
        <v>4620769131218</v>
      </c>
      <c r="M32" s="13">
        <f t="shared" si="5"/>
        <v>0</v>
      </c>
      <c r="N32" s="14">
        <f t="shared" si="6"/>
        <v>0</v>
      </c>
    </row>
    <row r="33" spans="1:14" ht="24.95" customHeight="1">
      <c r="A33" s="237">
        <v>21</v>
      </c>
      <c r="B33" s="100" t="s">
        <v>65</v>
      </c>
      <c r="C33" s="25">
        <f ca="1">1*'ДОХЛОКС (Бланк Заказа) '!K41</f>
        <v>0</v>
      </c>
      <c r="D33" s="13">
        <v>50</v>
      </c>
      <c r="E33" s="8">
        <v>9.6999999999999993</v>
      </c>
      <c r="F33" s="14">
        <v>10</v>
      </c>
      <c r="G33" s="8">
        <f t="shared" si="3"/>
        <v>0.30000000000000071</v>
      </c>
      <c r="H33" s="10">
        <f t="shared" si="4"/>
        <v>2.2329999999999999E-2</v>
      </c>
      <c r="I33" s="11">
        <v>385</v>
      </c>
      <c r="J33" s="12">
        <v>290</v>
      </c>
      <c r="K33" s="12">
        <v>200</v>
      </c>
      <c r="L33" s="97">
        <v>4620769131232</v>
      </c>
      <c r="M33" s="13">
        <f t="shared" si="5"/>
        <v>0</v>
      </c>
      <c r="N33" s="14">
        <f t="shared" si="6"/>
        <v>0</v>
      </c>
    </row>
    <row r="34" spans="1:14" ht="24.95" customHeight="1">
      <c r="A34" s="237">
        <v>22</v>
      </c>
      <c r="B34" s="100" t="s">
        <v>125</v>
      </c>
      <c r="C34" s="25">
        <f ca="1">1*'ДОХЛОКС (Бланк Заказа) '!K42</f>
        <v>0</v>
      </c>
      <c r="D34" s="13">
        <v>120</v>
      </c>
      <c r="E34" s="8">
        <v>6.4</v>
      </c>
      <c r="F34" s="14">
        <v>6.7</v>
      </c>
      <c r="G34" s="8">
        <f>F34-E34</f>
        <v>0.29999999999999982</v>
      </c>
      <c r="H34" s="10">
        <f>(I34*J34*K34)/1000000000</f>
        <v>2.2329999999999999E-2</v>
      </c>
      <c r="I34" s="11">
        <v>385</v>
      </c>
      <c r="J34" s="12">
        <v>290</v>
      </c>
      <c r="K34" s="12">
        <v>200</v>
      </c>
      <c r="L34" s="106">
        <v>4620769131461</v>
      </c>
      <c r="M34" s="13">
        <f>SUM(H34*C34)</f>
        <v>0</v>
      </c>
      <c r="N34" s="14">
        <f>SUM(F34*C34)</f>
        <v>0</v>
      </c>
    </row>
    <row r="35" spans="1:14" ht="24.95" customHeight="1">
      <c r="A35" s="237">
        <v>23</v>
      </c>
      <c r="B35" s="100" t="s">
        <v>14</v>
      </c>
      <c r="C35" s="25">
        <f ca="1">1*'ДОХЛОКС (Бланк Заказа) '!K43</f>
        <v>0</v>
      </c>
      <c r="D35" s="13">
        <v>100</v>
      </c>
      <c r="E35" s="8">
        <v>9.6999999999999993</v>
      </c>
      <c r="F35" s="14">
        <v>10</v>
      </c>
      <c r="G35" s="8">
        <f t="shared" si="3"/>
        <v>0.30000000000000071</v>
      </c>
      <c r="H35" s="10">
        <f t="shared" si="4"/>
        <v>2.2329999999999999E-2</v>
      </c>
      <c r="I35" s="11">
        <v>385</v>
      </c>
      <c r="J35" s="12">
        <v>290</v>
      </c>
      <c r="K35" s="12">
        <v>200</v>
      </c>
      <c r="L35" s="106">
        <v>4620769131140</v>
      </c>
      <c r="M35" s="13">
        <f t="shared" si="5"/>
        <v>0</v>
      </c>
      <c r="N35" s="14">
        <f t="shared" si="6"/>
        <v>0</v>
      </c>
    </row>
    <row r="36" spans="1:14" ht="24.95" customHeight="1">
      <c r="A36" s="237">
        <v>24</v>
      </c>
      <c r="B36" s="100" t="s">
        <v>13</v>
      </c>
      <c r="C36" s="25">
        <f ca="1">1*'ДОХЛОКС (Бланк Заказа) '!K44</f>
        <v>0</v>
      </c>
      <c r="D36" s="13">
        <v>50</v>
      </c>
      <c r="E36" s="8">
        <v>9.6999999999999993</v>
      </c>
      <c r="F36" s="14">
        <v>10</v>
      </c>
      <c r="G36" s="8">
        <f t="shared" si="3"/>
        <v>0.30000000000000071</v>
      </c>
      <c r="H36" s="10">
        <f t="shared" si="4"/>
        <v>2.2329999999999999E-2</v>
      </c>
      <c r="I36" s="11">
        <v>385</v>
      </c>
      <c r="J36" s="12">
        <v>290</v>
      </c>
      <c r="K36" s="12">
        <v>200</v>
      </c>
      <c r="L36" s="106">
        <v>4620769131157</v>
      </c>
      <c r="M36" s="13">
        <f t="shared" si="5"/>
        <v>0</v>
      </c>
      <c r="N36" s="14">
        <f t="shared" si="6"/>
        <v>0</v>
      </c>
    </row>
    <row r="37" spans="1:14" ht="24.95" customHeight="1">
      <c r="A37" s="237">
        <v>25</v>
      </c>
      <c r="B37" s="100" t="s">
        <v>72</v>
      </c>
      <c r="C37" s="25">
        <f ca="1">1*'ДОХЛОКС (Бланк Заказа) '!K45</f>
        <v>0</v>
      </c>
      <c r="D37" s="13">
        <v>200</v>
      </c>
      <c r="E37" s="8">
        <v>5.4</v>
      </c>
      <c r="F37" s="14">
        <v>5.7</v>
      </c>
      <c r="G37" s="8">
        <f t="shared" si="3"/>
        <v>0.29999999999999982</v>
      </c>
      <c r="H37" s="10">
        <f t="shared" si="4"/>
        <v>2.4174000000000001E-2</v>
      </c>
      <c r="I37" s="11">
        <v>395</v>
      </c>
      <c r="J37" s="12">
        <v>255</v>
      </c>
      <c r="K37" s="12">
        <v>240</v>
      </c>
      <c r="L37" s="106" t="s">
        <v>69</v>
      </c>
      <c r="M37" s="13">
        <f t="shared" si="5"/>
        <v>0</v>
      </c>
      <c r="N37" s="14">
        <f t="shared" si="6"/>
        <v>0</v>
      </c>
    </row>
    <row r="38" spans="1:14" ht="15" customHeight="1">
      <c r="A38" s="34"/>
      <c r="B38" s="102"/>
      <c r="C38" s="35"/>
      <c r="D38" s="43" t="s">
        <v>62</v>
      </c>
      <c r="E38" s="43"/>
      <c r="F38" s="43"/>
      <c r="G38" s="43"/>
      <c r="H38" s="43"/>
      <c r="I38" s="43"/>
      <c r="J38" s="43"/>
      <c r="K38" s="43"/>
      <c r="L38" s="108"/>
      <c r="M38" s="43"/>
      <c r="N38" s="43"/>
    </row>
    <row r="39" spans="1:14" ht="24.95" customHeight="1">
      <c r="A39" s="239">
        <v>26</v>
      </c>
      <c r="B39" s="100" t="s">
        <v>167</v>
      </c>
      <c r="C39" s="25">
        <f ca="1">1*'ДОХЛОКС (Бланк Заказа) '!K48</f>
        <v>0</v>
      </c>
      <c r="D39" s="13">
        <v>200</v>
      </c>
      <c r="E39" s="8">
        <v>1.8</v>
      </c>
      <c r="F39" s="14">
        <v>2</v>
      </c>
      <c r="G39" s="8">
        <f>F39-E39</f>
        <v>0.19999999999999996</v>
      </c>
      <c r="H39" s="10">
        <f>(I39*J39*K39)/1000000000</f>
        <v>5.5999999999999999E-3</v>
      </c>
      <c r="I39" s="11">
        <v>200</v>
      </c>
      <c r="J39" s="12">
        <v>200</v>
      </c>
      <c r="K39" s="12">
        <v>140</v>
      </c>
      <c r="L39" s="106">
        <v>4607060892130</v>
      </c>
      <c r="M39" s="13">
        <f>SUM(H39*C39)</f>
        <v>0</v>
      </c>
      <c r="N39" s="14">
        <f>SUM(F39*C39)</f>
        <v>0</v>
      </c>
    </row>
    <row r="40" spans="1:14" ht="24.95" customHeight="1">
      <c r="A40" s="239">
        <v>27</v>
      </c>
      <c r="B40" s="100" t="s">
        <v>168</v>
      </c>
      <c r="C40" s="25">
        <f ca="1">1*'ДОХЛОКС (Бланк Заказа) '!K49</f>
        <v>0</v>
      </c>
      <c r="D40" s="13">
        <v>200</v>
      </c>
      <c r="E40" s="8">
        <v>1.8</v>
      </c>
      <c r="F40" s="14">
        <v>2</v>
      </c>
      <c r="G40" s="8">
        <f>F40-E40</f>
        <v>0.19999999999999996</v>
      </c>
      <c r="H40" s="10">
        <f>(I40*J40*K40)/1000000000</f>
        <v>5.5999999999999999E-3</v>
      </c>
      <c r="I40" s="11">
        <v>200</v>
      </c>
      <c r="J40" s="12">
        <v>200</v>
      </c>
      <c r="K40" s="12">
        <v>140</v>
      </c>
      <c r="L40" s="106">
        <v>4607060892604</v>
      </c>
      <c r="M40" s="13">
        <f>SUM(H40*C40)</f>
        <v>0</v>
      </c>
      <c r="N40" s="14">
        <f>SUM(F40*C40)</f>
        <v>0</v>
      </c>
    </row>
    <row r="41" spans="1:14" ht="24.95" customHeight="1">
      <c r="A41" s="239">
        <v>28</v>
      </c>
      <c r="B41" s="103" t="s">
        <v>61</v>
      </c>
      <c r="C41" s="25">
        <f ca="1">1*'ДОХЛОКС (Бланк Заказа) '!K50</f>
        <v>0</v>
      </c>
      <c r="D41" s="13">
        <v>250</v>
      </c>
      <c r="E41" s="8">
        <v>2</v>
      </c>
      <c r="F41" s="14">
        <v>2.2000000000000002</v>
      </c>
      <c r="G41" s="8">
        <f t="shared" ref="G41:G48" si="7">F41-E41</f>
        <v>0.20000000000000018</v>
      </c>
      <c r="H41" s="10">
        <f t="shared" ref="H41:H49" si="8">(I41*J41*K41)/1000000000</f>
        <v>1.4616499999999999E-2</v>
      </c>
      <c r="I41" s="11">
        <v>460</v>
      </c>
      <c r="J41" s="12">
        <v>205</v>
      </c>
      <c r="K41" s="12">
        <v>155</v>
      </c>
      <c r="L41" s="97" t="s">
        <v>59</v>
      </c>
      <c r="M41" s="13">
        <f t="shared" ref="M41:M49" si="9">SUM(H41*C41)</f>
        <v>0</v>
      </c>
      <c r="N41" s="14">
        <f t="shared" ref="N41:N49" si="10">SUM(F41*C41)</f>
        <v>0</v>
      </c>
    </row>
    <row r="42" spans="1:14" ht="35.25" customHeight="1">
      <c r="A42" s="239">
        <v>29</v>
      </c>
      <c r="B42" s="103" t="s">
        <v>58</v>
      </c>
      <c r="C42" s="25">
        <f ca="1">1*'ДОХЛОКС (Бланк Заказа) '!K51</f>
        <v>0</v>
      </c>
      <c r="D42" s="13">
        <v>250</v>
      </c>
      <c r="E42" s="8">
        <v>2</v>
      </c>
      <c r="F42" s="14">
        <v>2.2000000000000002</v>
      </c>
      <c r="G42" s="8">
        <f t="shared" si="7"/>
        <v>0.20000000000000018</v>
      </c>
      <c r="H42" s="10">
        <f t="shared" si="8"/>
        <v>1.4616499999999999E-2</v>
      </c>
      <c r="I42" s="11">
        <v>460</v>
      </c>
      <c r="J42" s="12">
        <v>205</v>
      </c>
      <c r="K42" s="12">
        <v>155</v>
      </c>
      <c r="L42" s="97" t="s">
        <v>54</v>
      </c>
      <c r="M42" s="13">
        <f t="shared" si="9"/>
        <v>0</v>
      </c>
      <c r="N42" s="14">
        <f t="shared" si="10"/>
        <v>0</v>
      </c>
    </row>
    <row r="43" spans="1:14" ht="24.95" customHeight="1">
      <c r="A43" s="239">
        <v>30</v>
      </c>
      <c r="B43" s="103" t="s">
        <v>101</v>
      </c>
      <c r="C43" s="25">
        <f ca="1">1*'ДОХЛОКС (Бланк Заказа) '!K52</f>
        <v>0</v>
      </c>
      <c r="D43" s="13">
        <v>250</v>
      </c>
      <c r="E43" s="8">
        <v>2</v>
      </c>
      <c r="F43" s="14">
        <v>2.2000000000000002</v>
      </c>
      <c r="G43" s="8">
        <f t="shared" si="7"/>
        <v>0.20000000000000018</v>
      </c>
      <c r="H43" s="10">
        <f t="shared" si="8"/>
        <v>1.4616499999999999E-2</v>
      </c>
      <c r="I43" s="11">
        <v>460</v>
      </c>
      <c r="J43" s="12">
        <v>205</v>
      </c>
      <c r="K43" s="12">
        <v>155</v>
      </c>
      <c r="L43" s="97" t="s">
        <v>99</v>
      </c>
      <c r="M43" s="13">
        <f t="shared" si="9"/>
        <v>0</v>
      </c>
      <c r="N43" s="14">
        <f t="shared" si="10"/>
        <v>0</v>
      </c>
    </row>
    <row r="44" spans="1:14" ht="24.95" customHeight="1">
      <c r="A44" s="239">
        <v>31</v>
      </c>
      <c r="B44" s="103" t="s">
        <v>111</v>
      </c>
      <c r="C44" s="25">
        <f ca="1">1*'ДОХЛОКС (Бланк Заказа) '!K53</f>
        <v>0</v>
      </c>
      <c r="D44" s="13">
        <v>250</v>
      </c>
      <c r="E44" s="8">
        <v>2</v>
      </c>
      <c r="F44" s="14">
        <v>2.2000000000000002</v>
      </c>
      <c r="G44" s="8">
        <f t="shared" si="7"/>
        <v>0.20000000000000018</v>
      </c>
      <c r="H44" s="10">
        <f t="shared" si="8"/>
        <v>1.4616499999999999E-2</v>
      </c>
      <c r="I44" s="11">
        <v>460</v>
      </c>
      <c r="J44" s="12">
        <v>205</v>
      </c>
      <c r="K44" s="12">
        <v>155</v>
      </c>
      <c r="L44" s="97">
        <v>4620769131195</v>
      </c>
      <c r="M44" s="13">
        <f t="shared" si="9"/>
        <v>0</v>
      </c>
      <c r="N44" s="14">
        <f t="shared" si="10"/>
        <v>0</v>
      </c>
    </row>
    <row r="45" spans="1:14" ht="37.5" customHeight="1">
      <c r="A45" s="239">
        <v>32</v>
      </c>
      <c r="B45" s="150" t="s">
        <v>97</v>
      </c>
      <c r="C45" s="25">
        <f ca="1">1*'ДОХЛОКС (Бланк Заказа) '!K54</f>
        <v>0</v>
      </c>
      <c r="D45" s="13">
        <v>50</v>
      </c>
      <c r="E45" s="156">
        <v>1.4</v>
      </c>
      <c r="F45" s="157">
        <v>1.6</v>
      </c>
      <c r="G45" s="156">
        <f t="shared" si="7"/>
        <v>0.20000000000000018</v>
      </c>
      <c r="H45" s="158">
        <f t="shared" si="8"/>
        <v>8.5500000000000003E-3</v>
      </c>
      <c r="I45" s="87">
        <v>300</v>
      </c>
      <c r="J45" s="88">
        <v>300</v>
      </c>
      <c r="K45" s="88">
        <v>95</v>
      </c>
      <c r="L45" s="97">
        <v>4607013280526</v>
      </c>
      <c r="M45" s="13">
        <f t="shared" si="9"/>
        <v>0</v>
      </c>
      <c r="N45" s="14">
        <f t="shared" si="10"/>
        <v>0</v>
      </c>
    </row>
    <row r="46" spans="1:14" ht="33.75" customHeight="1">
      <c r="A46" s="239">
        <v>33</v>
      </c>
      <c r="B46" s="153" t="s">
        <v>112</v>
      </c>
      <c r="C46" s="25">
        <f ca="1">1*'ДОХЛОКС (Бланк Заказа) '!K55</f>
        <v>0</v>
      </c>
      <c r="D46" s="13">
        <v>24</v>
      </c>
      <c r="E46" s="8">
        <v>0.9</v>
      </c>
      <c r="F46" s="14">
        <v>1</v>
      </c>
      <c r="G46" s="8">
        <f t="shared" si="7"/>
        <v>9.9999999999999978E-2</v>
      </c>
      <c r="H46" s="10">
        <f t="shared" si="8"/>
        <v>5.3722500000000003E-3</v>
      </c>
      <c r="I46" s="11">
        <v>290</v>
      </c>
      <c r="J46" s="12">
        <v>195</v>
      </c>
      <c r="K46" s="12">
        <v>95</v>
      </c>
      <c r="L46" s="97">
        <v>4607013281042</v>
      </c>
      <c r="M46" s="13">
        <f t="shared" si="9"/>
        <v>0</v>
      </c>
      <c r="N46" s="14">
        <f t="shared" si="10"/>
        <v>0</v>
      </c>
    </row>
    <row r="47" spans="1:14" ht="33.75" customHeight="1">
      <c r="A47" s="239">
        <v>34</v>
      </c>
      <c r="B47" s="153" t="s">
        <v>108</v>
      </c>
      <c r="C47" s="25">
        <f ca="1">1*'ДОХЛОКС (Бланк Заказа) '!K56</f>
        <v>0</v>
      </c>
      <c r="D47" s="13">
        <v>24</v>
      </c>
      <c r="E47" s="8">
        <v>0.9</v>
      </c>
      <c r="F47" s="14">
        <v>1</v>
      </c>
      <c r="G47" s="8">
        <f t="shared" si="7"/>
        <v>9.9999999999999978E-2</v>
      </c>
      <c r="H47" s="10">
        <f t="shared" si="8"/>
        <v>5.3722500000000003E-3</v>
      </c>
      <c r="I47" s="11">
        <v>290</v>
      </c>
      <c r="J47" s="12">
        <v>195</v>
      </c>
      <c r="K47" s="12">
        <v>95</v>
      </c>
      <c r="L47" s="97">
        <v>4607013281059</v>
      </c>
      <c r="M47" s="13">
        <f t="shared" si="9"/>
        <v>0</v>
      </c>
      <c r="N47" s="14">
        <f t="shared" si="10"/>
        <v>0</v>
      </c>
    </row>
    <row r="48" spans="1:14" ht="33.75" customHeight="1">
      <c r="A48" s="239">
        <v>35</v>
      </c>
      <c r="B48" s="153" t="s">
        <v>110</v>
      </c>
      <c r="C48" s="25">
        <f ca="1">1*'ДОХЛОКС (Бланк Заказа) '!K57</f>
        <v>0</v>
      </c>
      <c r="D48" s="13">
        <v>24</v>
      </c>
      <c r="E48" s="8">
        <v>0.9</v>
      </c>
      <c r="F48" s="14">
        <v>1</v>
      </c>
      <c r="G48" s="8">
        <f t="shared" si="7"/>
        <v>9.9999999999999978E-2</v>
      </c>
      <c r="H48" s="10">
        <f t="shared" si="8"/>
        <v>5.3722500000000003E-3</v>
      </c>
      <c r="I48" s="11">
        <v>290</v>
      </c>
      <c r="J48" s="12">
        <v>195</v>
      </c>
      <c r="K48" s="12">
        <v>95</v>
      </c>
      <c r="L48" s="97">
        <v>4607013281318</v>
      </c>
      <c r="M48" s="13">
        <f t="shared" si="9"/>
        <v>0</v>
      </c>
      <c r="N48" s="14">
        <f t="shared" si="10"/>
        <v>0</v>
      </c>
    </row>
    <row r="49" spans="1:14" ht="37.5" customHeight="1">
      <c r="A49" s="239">
        <v>36</v>
      </c>
      <c r="B49" s="153" t="s">
        <v>169</v>
      </c>
      <c r="C49" s="25">
        <f ca="1">1*'ДОХЛОКС (Бланк Заказа) '!K58</f>
        <v>0</v>
      </c>
      <c r="D49" s="13">
        <v>100</v>
      </c>
      <c r="E49" s="8">
        <v>4.4000000000000004</v>
      </c>
      <c r="F49" s="14">
        <v>4.8</v>
      </c>
      <c r="G49" s="8">
        <v>0.4</v>
      </c>
      <c r="H49" s="10">
        <f t="shared" si="8"/>
        <v>3.2253749999999998E-2</v>
      </c>
      <c r="I49" s="11">
        <v>610</v>
      </c>
      <c r="J49" s="12">
        <v>235</v>
      </c>
      <c r="K49" s="12">
        <v>225</v>
      </c>
      <c r="L49" s="106" t="s">
        <v>163</v>
      </c>
      <c r="M49" s="13">
        <f t="shared" si="9"/>
        <v>0</v>
      </c>
      <c r="N49" s="14">
        <f t="shared" si="10"/>
        <v>0</v>
      </c>
    </row>
    <row r="50" spans="1:14" ht="15" customHeight="1">
      <c r="A50" s="34"/>
      <c r="B50" s="102"/>
      <c r="C50" s="35"/>
      <c r="D50" s="43" t="s">
        <v>62</v>
      </c>
      <c r="E50" s="43"/>
      <c r="F50" s="43"/>
      <c r="G50" s="43"/>
      <c r="H50" s="43"/>
      <c r="I50" s="43"/>
      <c r="J50" s="43"/>
      <c r="K50" s="43"/>
      <c r="L50" s="108"/>
      <c r="M50" s="43"/>
      <c r="N50" s="43"/>
    </row>
    <row r="51" spans="1:14" ht="48" customHeight="1">
      <c r="A51" s="237">
        <v>37</v>
      </c>
      <c r="B51" s="176" t="s">
        <v>137</v>
      </c>
      <c r="C51" s="25">
        <f ca="1">1*'ДОХЛОКС (Бланк Заказа) '!K61</f>
        <v>0</v>
      </c>
      <c r="D51" s="13">
        <v>96</v>
      </c>
      <c r="E51" s="8">
        <v>2.6</v>
      </c>
      <c r="F51" s="14">
        <v>3</v>
      </c>
      <c r="G51" s="8">
        <f>F51-E51</f>
        <v>0.39999999999999991</v>
      </c>
      <c r="H51" s="10">
        <f>(I51*J51*K51)/1000000000</f>
        <v>2.8842E-2</v>
      </c>
      <c r="I51" s="11">
        <v>506</v>
      </c>
      <c r="J51" s="12">
        <v>300</v>
      </c>
      <c r="K51" s="12">
        <v>190</v>
      </c>
      <c r="L51" s="97">
        <v>4620769131478</v>
      </c>
      <c r="M51" s="13">
        <f>SUM(H51*C51)</f>
        <v>0</v>
      </c>
      <c r="N51" s="14">
        <f>SUM(F51*C51)</f>
        <v>0</v>
      </c>
    </row>
    <row r="52" spans="1:14" ht="45.75" customHeight="1">
      <c r="A52" s="237">
        <v>38</v>
      </c>
      <c r="B52" s="177" t="s">
        <v>132</v>
      </c>
      <c r="C52" s="25">
        <f ca="1">1*'ДОХЛОКС (Бланк Заказа) '!K62</f>
        <v>0</v>
      </c>
      <c r="D52" s="13">
        <v>96</v>
      </c>
      <c r="E52" s="159">
        <v>2.6</v>
      </c>
      <c r="F52" s="160">
        <v>3</v>
      </c>
      <c r="G52" s="159">
        <f>F52-E52</f>
        <v>0.39999999999999991</v>
      </c>
      <c r="H52" s="161">
        <f>(I52*J52*K52)/1000000000</f>
        <v>2.8842E-2</v>
      </c>
      <c r="I52" s="87">
        <v>506</v>
      </c>
      <c r="J52" s="88">
        <v>300</v>
      </c>
      <c r="K52" s="88">
        <v>190</v>
      </c>
      <c r="L52" s="97">
        <v>4620769131485</v>
      </c>
      <c r="M52" s="13">
        <f>SUM(H52*C52)</f>
        <v>0</v>
      </c>
      <c r="N52" s="14">
        <f>SUM(F52*C52)</f>
        <v>0</v>
      </c>
    </row>
    <row r="53" spans="1:14" ht="43.5" customHeight="1">
      <c r="A53" s="237">
        <v>39</v>
      </c>
      <c r="B53" s="176" t="s">
        <v>133</v>
      </c>
      <c r="C53" s="25">
        <f ca="1">1*'ДОХЛОКС (Бланк Заказа) '!K63</f>
        <v>0</v>
      </c>
      <c r="D53" s="13">
        <v>48</v>
      </c>
      <c r="E53" s="8">
        <v>3.3</v>
      </c>
      <c r="F53" s="14">
        <v>3.6</v>
      </c>
      <c r="G53" s="8">
        <v>0.4</v>
      </c>
      <c r="H53" s="10">
        <f>(I53*J53*K53)/1000000000</f>
        <v>1.6625000000000001E-2</v>
      </c>
      <c r="I53" s="11">
        <v>350</v>
      </c>
      <c r="J53" s="12">
        <v>250</v>
      </c>
      <c r="K53" s="12">
        <v>190</v>
      </c>
      <c r="L53" s="178">
        <v>4620769131492</v>
      </c>
      <c r="M53" s="13">
        <f>SUM(H53*C53)</f>
        <v>0</v>
      </c>
      <c r="N53" s="14">
        <f>SUM(F53*C53)</f>
        <v>0</v>
      </c>
    </row>
    <row r="54" spans="1:14" ht="15" customHeight="1">
      <c r="A54" s="34"/>
      <c r="B54" s="35"/>
      <c r="C54" s="35"/>
      <c r="D54" s="43"/>
      <c r="E54" s="43"/>
      <c r="F54" s="43"/>
      <c r="G54" s="43"/>
      <c r="H54" s="43"/>
      <c r="I54" s="43"/>
      <c r="J54" s="43"/>
      <c r="K54" s="43"/>
      <c r="L54" s="108"/>
      <c r="M54" s="83"/>
      <c r="N54" s="96"/>
    </row>
    <row r="55" spans="1:14" ht="21" thickBot="1">
      <c r="B55" s="19"/>
      <c r="C55" s="24"/>
      <c r="D55" s="20"/>
      <c r="E55" s="20"/>
      <c r="F55" s="20"/>
      <c r="G55" s="20"/>
      <c r="H55" s="21"/>
      <c r="I55" s="20"/>
      <c r="J55" s="20"/>
      <c r="K55" s="20"/>
      <c r="L55" s="109"/>
      <c r="M55" s="22"/>
      <c r="N55" s="22"/>
    </row>
    <row r="56" spans="1:14" ht="18.75" thickBot="1">
      <c r="B56" s="27" t="s">
        <v>32</v>
      </c>
      <c r="C56" s="48">
        <f>SUM(C14:C55)</f>
        <v>0</v>
      </c>
      <c r="L56" s="110" t="s">
        <v>16</v>
      </c>
      <c r="M56" s="82">
        <f>SUM(M14:M55)</f>
        <v>0</v>
      </c>
      <c r="N56" s="92">
        <f>SUM(N14:N55)</f>
        <v>0</v>
      </c>
    </row>
    <row r="57" spans="1:14" ht="24" customHeight="1">
      <c r="B57" s="391"/>
      <c r="C57" s="391"/>
      <c r="D57" s="391"/>
      <c r="E57" s="391"/>
      <c r="F57" s="391"/>
      <c r="G57" s="391"/>
      <c r="H57" s="391"/>
      <c r="I57" s="391"/>
      <c r="J57" s="391"/>
      <c r="K57" s="391"/>
      <c r="M57" s="386" t="s">
        <v>155</v>
      </c>
      <c r="N57" s="387"/>
    </row>
    <row r="58" spans="1:14" ht="15.75" thickBot="1">
      <c r="B58" s="388" t="s">
        <v>35</v>
      </c>
      <c r="C58" s="389"/>
      <c r="D58" s="389"/>
      <c r="E58" s="389"/>
      <c r="F58" s="389"/>
      <c r="G58" s="389"/>
      <c r="H58" s="389"/>
      <c r="I58" s="389"/>
      <c r="J58" s="389"/>
      <c r="K58" s="390"/>
      <c r="M58" s="386"/>
      <c r="N58" s="387"/>
    </row>
    <row r="59" spans="1:14" ht="22.5" thickTop="1" thickBot="1">
      <c r="M59" s="206">
        <f>M56+20%*M56</f>
        <v>0</v>
      </c>
      <c r="N59" s="206">
        <f>N56+10%*N56</f>
        <v>0</v>
      </c>
    </row>
    <row r="60" spans="1:14" ht="15.75" thickTop="1"/>
  </sheetData>
  <mergeCells count="5">
    <mergeCell ref="A7:N7"/>
    <mergeCell ref="I9:K9"/>
    <mergeCell ref="M57:N58"/>
    <mergeCell ref="B58:K58"/>
    <mergeCell ref="B57:K57"/>
  </mergeCells>
  <phoneticPr fontId="6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4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2018-10-12T10:09:29Z</cp:lastPrinted>
  <dcterms:created xsi:type="dcterms:W3CDTF">2006-09-28T05:33:49Z</dcterms:created>
  <dcterms:modified xsi:type="dcterms:W3CDTF">2018-11-30T06:10:07Z</dcterms:modified>
</cp:coreProperties>
</file>