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'!$A$1:$AE$66</definedName>
    <definedName name="_xlnm.Print_Area" localSheetId="1">'Обьем Вес '!$A$1:$N$59</definedName>
  </definedNames>
  <calcPr calcId="114210"/>
</workbook>
</file>

<file path=xl/calcChain.xml><?xml version="1.0" encoding="utf-8"?>
<calcChain xmlns="http://schemas.openxmlformats.org/spreadsheetml/2006/main">
  <c r="C27" i="2"/>
  <c r="M57" i="1"/>
  <c r="M58"/>
  <c r="M50"/>
  <c r="M51"/>
  <c r="M52"/>
  <c r="M53"/>
  <c r="M54"/>
  <c r="M55"/>
  <c r="M56"/>
  <c r="M59"/>
  <c r="C18" i="2"/>
  <c r="C15"/>
  <c r="N15"/>
  <c r="H15"/>
  <c r="M15"/>
  <c r="G15"/>
  <c r="M21" i="1"/>
  <c r="C19" i="2"/>
  <c r="N19"/>
  <c r="H19"/>
  <c r="M19"/>
  <c r="M25" i="1"/>
  <c r="M24"/>
  <c r="C31" i="2"/>
  <c r="N31"/>
  <c r="H31"/>
  <c r="M31"/>
  <c r="G31"/>
  <c r="M38" i="1"/>
  <c r="M39"/>
  <c r="M44"/>
  <c r="M40"/>
  <c r="M41"/>
  <c r="M42"/>
  <c r="M43"/>
  <c r="M45"/>
  <c r="M46"/>
  <c r="M47"/>
  <c r="M48"/>
  <c r="C52" i="2"/>
  <c r="C53"/>
  <c r="C54"/>
  <c r="N54"/>
  <c r="H54"/>
  <c r="M54"/>
  <c r="N53"/>
  <c r="H53"/>
  <c r="M53"/>
  <c r="G53"/>
  <c r="N52"/>
  <c r="H52"/>
  <c r="M52"/>
  <c r="G52"/>
  <c r="M61" i="1"/>
  <c r="M62"/>
  <c r="M63"/>
  <c r="M64"/>
  <c r="M23"/>
  <c r="M17"/>
  <c r="M18"/>
  <c r="M19"/>
  <c r="M20"/>
  <c r="M22"/>
  <c r="M26"/>
  <c r="M27"/>
  <c r="M28"/>
  <c r="M29"/>
  <c r="M30"/>
  <c r="M31"/>
  <c r="M33"/>
  <c r="M34"/>
  <c r="M35"/>
  <c r="M36"/>
  <c r="M66"/>
  <c r="C40" i="2"/>
  <c r="C14"/>
  <c r="N14"/>
  <c r="H14"/>
  <c r="M14"/>
  <c r="C13"/>
  <c r="C39"/>
  <c r="C38"/>
  <c r="C37"/>
  <c r="C36"/>
  <c r="C35"/>
  <c r="C34"/>
  <c r="C33"/>
  <c r="C32"/>
  <c r="N36"/>
  <c r="H36"/>
  <c r="M36"/>
  <c r="G36"/>
  <c r="N37"/>
  <c r="H37"/>
  <c r="M37"/>
  <c r="G37"/>
  <c r="N33"/>
  <c r="H33"/>
  <c r="M33"/>
  <c r="G33"/>
  <c r="C48"/>
  <c r="H48"/>
  <c r="M48"/>
  <c r="C11"/>
  <c r="H11"/>
  <c r="M11"/>
  <c r="C12"/>
  <c r="H12"/>
  <c r="M12"/>
  <c r="H13"/>
  <c r="M13"/>
  <c r="C16"/>
  <c r="H16"/>
  <c r="M16"/>
  <c r="C17"/>
  <c r="H17"/>
  <c r="M17"/>
  <c r="H18"/>
  <c r="M18"/>
  <c r="C20"/>
  <c r="H20"/>
  <c r="M20"/>
  <c r="C21"/>
  <c r="H21"/>
  <c r="M21"/>
  <c r="C22"/>
  <c r="H22"/>
  <c r="M22"/>
  <c r="C23"/>
  <c r="H23"/>
  <c r="M23"/>
  <c r="C24"/>
  <c r="H24"/>
  <c r="M24"/>
  <c r="H27"/>
  <c r="M27"/>
  <c r="C28"/>
  <c r="H28"/>
  <c r="M28"/>
  <c r="C29"/>
  <c r="H29"/>
  <c r="M29"/>
  <c r="H32"/>
  <c r="M32"/>
  <c r="H34"/>
  <c r="M34"/>
  <c r="H35"/>
  <c r="M35"/>
  <c r="H38"/>
  <c r="M38"/>
  <c r="H39"/>
  <c r="M39"/>
  <c r="H40"/>
  <c r="M40"/>
  <c r="C42"/>
  <c r="H42"/>
  <c r="M42"/>
  <c r="C43"/>
  <c r="H43"/>
  <c r="M43"/>
  <c r="C44"/>
  <c r="H44"/>
  <c r="M44"/>
  <c r="C45"/>
  <c r="H45"/>
  <c r="M45"/>
  <c r="C46"/>
  <c r="H46"/>
  <c r="M46"/>
  <c r="C47"/>
  <c r="H47"/>
  <c r="M47"/>
  <c r="C49"/>
  <c r="H49"/>
  <c r="M49"/>
  <c r="C50"/>
  <c r="H50"/>
  <c r="M50"/>
  <c r="M57"/>
  <c r="AA13" i="1"/>
  <c r="AA2"/>
  <c r="N50" i="2"/>
  <c r="G50"/>
  <c r="N49"/>
  <c r="G49"/>
  <c r="N48"/>
  <c r="G48"/>
  <c r="N46"/>
  <c r="G46"/>
  <c r="N45"/>
  <c r="G45"/>
  <c r="N47"/>
  <c r="G47"/>
  <c r="N24"/>
  <c r="G24"/>
  <c r="N23"/>
  <c r="G23"/>
  <c r="N22"/>
  <c r="G22"/>
  <c r="N21"/>
  <c r="G21"/>
  <c r="N28"/>
  <c r="G28"/>
  <c r="C57"/>
  <c r="AA15" i="1"/>
  <c r="N11" i="2"/>
  <c r="N13"/>
  <c r="N12"/>
  <c r="N16"/>
  <c r="N17"/>
  <c r="N18"/>
  <c r="N20"/>
  <c r="N27"/>
  <c r="N29"/>
  <c r="N32"/>
  <c r="N34"/>
  <c r="N35"/>
  <c r="N38"/>
  <c r="N39"/>
  <c r="N40"/>
  <c r="N42"/>
  <c r="N43"/>
  <c r="N44"/>
  <c r="N57"/>
  <c r="AA3" i="1"/>
  <c r="G42" i="2"/>
  <c r="G43"/>
  <c r="G40"/>
  <c r="G39"/>
  <c r="G27"/>
  <c r="G35"/>
  <c r="G34"/>
  <c r="G44"/>
  <c r="G29"/>
  <c r="G20"/>
  <c r="G17"/>
  <c r="G32"/>
  <c r="G16"/>
  <c r="G38"/>
  <c r="G12"/>
  <c r="G11"/>
</calcChain>
</file>

<file path=xl/sharedStrings.xml><?xml version="1.0" encoding="utf-8"?>
<sst xmlns="http://schemas.openxmlformats.org/spreadsheetml/2006/main" count="356" uniqueCount="250">
  <si>
    <t>Россия ОБОРОНХИМ</t>
  </si>
  <si>
    <t>обьем и вес всего заказа внизу справа</t>
  </si>
  <si>
    <t>№ п/п</t>
  </si>
  <si>
    <t>Артикул</t>
  </si>
  <si>
    <t>Изображение</t>
  </si>
  <si>
    <t>Россия</t>
  </si>
  <si>
    <t>D-012</t>
  </si>
  <si>
    <t>Т-010</t>
  </si>
  <si>
    <t>DX-001</t>
  </si>
  <si>
    <t>DX-004</t>
  </si>
  <si>
    <t>30г</t>
  </si>
  <si>
    <t>Наименование продукции в товарных накладных</t>
  </si>
  <si>
    <t>D-013</t>
  </si>
  <si>
    <t>1шт.</t>
  </si>
  <si>
    <t>Вес /          обьем         1шт.</t>
  </si>
  <si>
    <t>Торгова марка /                          краткое описание</t>
  </si>
  <si>
    <t>СТРАНА Изготовитель</t>
  </si>
  <si>
    <t>100 г</t>
  </si>
  <si>
    <t>КС-100</t>
  </si>
  <si>
    <t>КС-200</t>
  </si>
  <si>
    <t>200 г</t>
  </si>
  <si>
    <t>СУММА</t>
  </si>
  <si>
    <t>КРЫСИНАЯ СМЕРТЬ №1 (1Х50)   200г</t>
  </si>
  <si>
    <t>КРЫСИНАЯ СМЕРТЬ №1 (1Х100)  100г</t>
  </si>
  <si>
    <t>ДОХЛОКС№1  Гель от муравьёв          1 шт. 30г (1х48)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</si>
  <si>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</si>
  <si>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</si>
  <si>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</si>
  <si>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</si>
  <si>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</si>
  <si>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</si>
  <si>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</si>
  <si>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</si>
  <si>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</si>
  <si>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Штрих-код</t>
  </si>
  <si>
    <t>Обьем (м3)</t>
  </si>
  <si>
    <t>Вес (кг)</t>
  </si>
  <si>
    <t>на обьем поправка  + 10 % на воздух между коробками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</si>
  <si>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</si>
  <si>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</si>
  <si>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D-015</t>
  </si>
  <si>
    <t>Клей «ALT» для отлова грызунов и насекомых,  (туба 135г)</t>
  </si>
  <si>
    <t>ALT-001</t>
  </si>
  <si>
    <t>F-002</t>
  </si>
  <si>
    <t xml:space="preserve"> ПРОДУКЦИЯ от  ПО ОБОРОНХИМ   ОТ ПОЛЗАЮЩИХ НАСЕКОМЫХ     ДОХЛОКС средство №1</t>
  </si>
  <si>
    <t>D-016</t>
  </si>
  <si>
    <r>
      <rPr>
        <sz val="16"/>
        <color indexed="12"/>
        <rFont val="Arial"/>
        <family val="2"/>
        <charset val="204"/>
      </rPr>
      <t xml:space="preserve">подитог 1: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</si>
  <si>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 xml:space="preserve">Email: oboronhim@oboronhim.ru                                           (495) 634-71-35                                            (495) 634-71-36 </t>
  </si>
  <si>
    <t>Количество коробок Всего:</t>
  </si>
  <si>
    <r>
      <t>Цена за ед.</t>
    </r>
    <r>
      <rPr>
        <b/>
        <sz val="12"/>
        <color indexed="12"/>
        <rFont val="Arial"/>
        <family val="2"/>
        <charset val="204"/>
      </rPr>
      <t xml:space="preserve"> продукции    мин. заказ          </t>
    </r>
  </si>
  <si>
    <t>Ваш Заказ в кор.</t>
  </si>
  <si>
    <t xml:space="preserve">в Газель ЗАО ПО "ОБОРОНХИМ"  помещается обьема  10 м3  или не более 1500 кг продукции </t>
  </si>
  <si>
    <t xml:space="preserve"> КРЫСИНАЯ СМЕРТЬ №1 и ПРОДУКЦИЯ ОТ МЫШЕЙ И КРЫС       </t>
  </si>
  <si>
    <t>M-004</t>
  </si>
  <si>
    <t xml:space="preserve">Машенька Серебряная мелок </t>
  </si>
  <si>
    <t>Машенька Серебряная мелок (20г)</t>
  </si>
  <si>
    <t>20г</t>
  </si>
  <si>
    <r>
      <rPr>
        <sz val="16"/>
        <color indexed="12"/>
        <rFont val="Arial"/>
        <family val="2"/>
        <charset val="204"/>
      </rPr>
      <t xml:space="preserve">подитог 2: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</si>
  <si>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СОПУТСТВУЮЩИЕ ТОВАРЫ ОТ НАСЕКОМЫХ</t>
  </si>
  <si>
    <r>
      <t xml:space="preserve"> ПРОДУКЦИЯ   ПО ОБОРОНХИМ  ОТ ПОЛЗАЮЩИХ НАСЕКОМЫХ     средства  </t>
    </r>
    <r>
      <rPr>
        <b/>
        <sz val="22"/>
        <color indexed="10"/>
        <rFont val="Arial"/>
        <family val="2"/>
        <charset val="204"/>
      </rPr>
      <t xml:space="preserve">№1 </t>
    </r>
    <r>
      <rPr>
        <b/>
        <sz val="16"/>
        <color indexed="10"/>
        <rFont val="Arial"/>
        <family val="2"/>
        <charset val="204"/>
      </rPr>
      <t>в инсектицидах</t>
    </r>
  </si>
  <si>
    <t>D-019</t>
  </si>
  <si>
    <t>D-018</t>
  </si>
  <si>
    <t>Контейнеры от тараканов  6 шт.     ДОХС  (желтая этикетка) (1х24)</t>
  </si>
  <si>
    <r>
      <t xml:space="preserve">"DEADEX" - ТРОЙНАЯ ФОРМУЛА -ПОСЛЕДНИЙ УДАР  </t>
    </r>
    <r>
      <rPr>
        <b/>
        <sz val="16"/>
        <color indexed="8"/>
        <rFont val="Arial"/>
        <family val="2"/>
        <charset val="204"/>
      </rPr>
      <t xml:space="preserve"> 6 шт. ПЛАСТИК  </t>
    </r>
  </si>
  <si>
    <t xml:space="preserve">Клей «ALT» для отлова грызунов и насекомых  </t>
  </si>
  <si>
    <r>
      <t xml:space="preserve">Средство инсектицидное "ТИГАРД"   Гель для уничтожения тараканов </t>
    </r>
    <r>
      <rPr>
        <b/>
        <sz val="16"/>
        <color indexed="8"/>
        <rFont val="Arial"/>
        <family val="2"/>
        <charset val="204"/>
      </rPr>
      <t>1шт.</t>
    </r>
    <r>
      <rPr>
        <b/>
        <sz val="10"/>
        <color indexed="8"/>
        <rFont val="Arial"/>
        <family val="2"/>
        <charset val="204"/>
      </rPr>
      <t xml:space="preserve">  30г (1х48)</t>
    </r>
  </si>
  <si>
    <r>
      <t xml:space="preserve">"DEADEX" - ТРОЙНАЯ ФОРМУЛА морозоустойчивый  -30                   </t>
    </r>
    <r>
      <rPr>
        <b/>
        <sz val="16"/>
        <color indexed="8"/>
        <rFont val="Arial"/>
        <family val="2"/>
        <charset val="204"/>
      </rPr>
      <t xml:space="preserve">1шт.  30г </t>
    </r>
  </si>
  <si>
    <r>
      <t xml:space="preserve">Россия </t>
    </r>
    <r>
      <rPr>
        <b/>
        <sz val="12"/>
        <color indexed="8"/>
        <rFont val="Arial"/>
        <family val="2"/>
        <charset val="204"/>
      </rPr>
      <t>ОБОРОНХИМ</t>
    </r>
  </si>
  <si>
    <t xml:space="preserve">Оптовая Диллерская цена за шт. в рублях  </t>
  </si>
  <si>
    <t xml:space="preserve">  NEW "DEADEX-ГЕЛЬ"                             от тараканов  30г (1х48)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</si>
  <si>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</si>
  <si>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 xml:space="preserve">Кол-во Ед. в гофре  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</si>
  <si>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</t>
    </r>
    <r>
      <rPr>
        <b/>
        <sz val="16"/>
        <color indexed="8"/>
        <rFont val="Arial"/>
        <family val="2"/>
        <charset val="204"/>
      </rPr>
      <t xml:space="preserve">1шт.            </t>
    </r>
    <r>
      <rPr>
        <b/>
        <sz val="12"/>
        <color indexed="8"/>
        <rFont val="Arial"/>
        <family val="2"/>
        <charset val="204"/>
      </rPr>
      <t xml:space="preserve">(желтая этикетка)  </t>
    </r>
    <r>
      <rPr>
        <b/>
        <sz val="18"/>
        <color indexed="10"/>
        <rFont val="Arial"/>
        <family val="2"/>
        <charset val="204"/>
      </rPr>
      <t>ДОХЛОКС / ДОХС</t>
    </r>
  </si>
  <si>
    <t xml:space="preserve"> ИТОГО :                                                                                              </t>
  </si>
  <si>
    <t>СУММА ЗАКАЗА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</si>
  <si>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 </t>
    </r>
    <r>
      <rPr>
        <b/>
        <sz val="14"/>
        <color indexed="8"/>
        <rFont val="Arial"/>
        <family val="2"/>
        <charset val="204"/>
      </rPr>
      <t xml:space="preserve">1шт.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</si>
  <si>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муравьев        </t>
    </r>
    <r>
      <rPr>
        <b/>
        <sz val="14"/>
        <color indexed="8"/>
        <rFont val="Arial"/>
        <family val="2"/>
        <charset val="204"/>
      </rPr>
      <t xml:space="preserve">1шт.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</si>
  <si>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t xml:space="preserve">Брикет КРЫСИНАЯ СМЕРТЬ №1 тестовый в фильтр-пакетиках </t>
  </si>
  <si>
    <t>O-102</t>
  </si>
  <si>
    <t xml:space="preserve">4620769130099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</si>
  <si>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желтые</t>
    </r>
  </si>
  <si>
    <t>10шт.</t>
  </si>
  <si>
    <r>
      <rPr>
        <sz val="16"/>
        <color indexed="12"/>
        <rFont val="Arial"/>
        <family val="2"/>
        <charset val="204"/>
      </rPr>
      <t xml:space="preserve">подитог 3: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</si>
  <si>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Пластины  для уничтожения комаров ОБОРОНХИМ    без запаха (желтые) (1х250)</t>
  </si>
  <si>
    <t xml:space="preserve">4620769130068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</si>
  <si>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</t>
    </r>
  </si>
  <si>
    <t>Пластины  для уничтожения комаров ОБОРОНХИМ  длительного действия  без запаха (зеленые) (1х250)</t>
  </si>
  <si>
    <t xml:space="preserve">ОРИГИНАЛЬНАЯ ПРОДУКЦИЯ ЗАО ПО "ОБОРОНХИМ"  ОТ ЛЕТАЮЩИХ НАСЕКОМЫХ        </t>
  </si>
  <si>
    <t>MС-100</t>
  </si>
  <si>
    <t>MС-200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</si>
  <si>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"МЫШИНАЯ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</si>
  <si>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>МЫШИНАЯ СМЕРТЬ №1 (1Х100)  100г</t>
  </si>
  <si>
    <t>МЫШИНАЯ СМЕРТЬ №1 (1Х50)   200г</t>
  </si>
  <si>
    <t>КС-135</t>
  </si>
  <si>
    <r>
      <t xml:space="preserve">Клей для отлова грызунов и насекомых,  (туба 135г)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</si>
  <si>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Клей для отлова грызунов и насекомых,  (туба 135г) "КС №1" </t>
  </si>
  <si>
    <t>1 шт.</t>
  </si>
  <si>
    <t>O-101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</si>
  <si>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САДОВЫХ муравьев  1шт.                    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18"/>
        <color indexed="10"/>
        <rFont val="Arial"/>
        <family val="2"/>
        <charset val="204"/>
      </rPr>
      <t>ДОХЛОКС / ДОХС</t>
    </r>
  </si>
  <si>
    <r>
      <t xml:space="preserve">Контейнеры  от тараканов       </t>
    </r>
    <r>
      <rPr>
        <b/>
        <sz val="8"/>
        <color indexed="8"/>
        <rFont val="Arial"/>
        <family val="2"/>
        <charset val="204"/>
      </rPr>
      <t xml:space="preserve">        </t>
    </r>
    <r>
      <rPr>
        <b/>
        <sz val="18"/>
        <color indexed="10"/>
        <rFont val="Arial"/>
        <family val="2"/>
        <charset val="204"/>
      </rPr>
      <t>ДОХЛОКС / ДОХС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4"/>
        <color indexed="8"/>
        <rFont val="Arial"/>
        <family val="2"/>
        <charset val="204"/>
      </rPr>
      <t xml:space="preserve">          6 шт.   </t>
    </r>
    <r>
      <rPr>
        <b/>
        <sz val="14"/>
        <color indexed="53"/>
        <rFont val="Arial"/>
        <family val="2"/>
        <charset val="204"/>
      </rPr>
      <t>ПЛАСТИК</t>
    </r>
  </si>
  <si>
    <t>КРЫСИНАЯ и МЫШИНАЯ СМЕРТЬ №1   средства  №1 в родентицидах</t>
  </si>
  <si>
    <t xml:space="preserve"> клеевая ловушка от тараканов (домик)     ТМ ДОХС</t>
  </si>
  <si>
    <t>MR-006</t>
  </si>
  <si>
    <t>россыпь</t>
  </si>
  <si>
    <t xml:space="preserve"> Мышеловка 1 штуки (пластик)</t>
  </si>
  <si>
    <t xml:space="preserve"> Мышеловка 1 штука (пластик) ZUBASTIK (1х200)</t>
  </si>
  <si>
    <t>Мышеловка 1 шт. ZUBASTIK (пластик)</t>
  </si>
  <si>
    <t>F-101</t>
  </si>
  <si>
    <t xml:space="preserve"> МУХОЛОВКА "ФУМИБАТ" </t>
  </si>
  <si>
    <t>СУММА ; руб.</t>
  </si>
  <si>
    <t>ВЕС  ; кг</t>
  </si>
  <si>
    <t>ОБЪЕМ; м.куб</t>
  </si>
  <si>
    <t>КОЛ-ВО кор.</t>
  </si>
  <si>
    <t xml:space="preserve">                                                                                                                                                                                                           подитог 4:</t>
  </si>
  <si>
    <t>СОПУТСТВУЮЩИЕ ТОВАРЫ ПО БОРЬБЕ С  ВРЕДИТЕЛЯМИ</t>
  </si>
  <si>
    <t xml:space="preserve">КЛЕЕВОЙ КАПКАН для грызунов Мышиная смерть №1  </t>
  </si>
  <si>
    <t>KL-003</t>
  </si>
  <si>
    <t>KL-004</t>
  </si>
  <si>
    <r>
      <t xml:space="preserve">Контейнеры  от тараканов            </t>
    </r>
    <r>
      <rPr>
        <b/>
        <sz val="16"/>
        <color indexed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 xml:space="preserve">  </t>
    </r>
    <r>
      <rPr>
        <b/>
        <sz val="22"/>
        <color indexed="10"/>
        <rFont val="Arial"/>
        <family val="2"/>
        <charset val="204"/>
      </rPr>
      <t>ДОХЛОКС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4"/>
        <color indexed="8"/>
        <rFont val="Arial"/>
        <family val="2"/>
        <charset val="204"/>
      </rPr>
      <t>ПРОЧНЫЙ ПЛАСТИК</t>
    </r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</si>
  <si>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</si>
  <si>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t>F-003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</si>
  <si>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</si>
  <si>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Контейнеры     от тараканов   6 шт. (1х36) </t>
    </r>
    <r>
      <rPr>
        <b/>
        <sz val="14"/>
        <color indexed="53"/>
        <rFont val="Arial"/>
        <family val="2"/>
        <charset val="204"/>
      </rPr>
      <t>PREMIUM</t>
    </r>
  </si>
  <si>
    <t>"ФУМИБАТ" "Оборонхим Гель"  от тараканов 1 шт.</t>
  </si>
  <si>
    <t>"ФУМИБАТ" Контейнеры     от тараканов              PREMIUM</t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</si>
  <si>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4620769130747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</si>
  <si>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4620769130761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</si>
  <si>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4620769130778</t>
    </r>
  </si>
  <si>
    <r>
      <t xml:space="preserve">ОРИГИНАЛ </t>
    </r>
    <r>
      <rPr>
        <sz val="15"/>
        <color indexed="8"/>
        <rFont val="Arial"/>
        <family val="2"/>
        <charset val="204"/>
      </rPr>
      <t>4607060890013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</si>
  <si>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4620769131218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</si>
  <si>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4620769131232</t>
    </r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</si>
  <si>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4607060892093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</si>
  <si>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4620769131140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</si>
  <si>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4620769131157</t>
    </r>
  </si>
  <si>
    <r>
      <t xml:space="preserve">РАСЧЕТ по             </t>
    </r>
    <r>
      <rPr>
        <sz val="14"/>
        <color indexed="12"/>
        <rFont val="Arial"/>
        <family val="2"/>
        <charset val="204"/>
      </rPr>
      <t>Диллерским ценам</t>
    </r>
  </si>
  <si>
    <t xml:space="preserve">Россия </t>
  </si>
  <si>
    <r>
      <t xml:space="preserve"> ПРОДУКЦИЯ  ОТ ЛЕТАЮЩИХ НАСЕКОМЫХ</t>
    </r>
    <r>
      <rPr>
        <sz val="16"/>
        <color indexed="12"/>
        <rFont val="Arial"/>
        <family val="2"/>
        <charset val="204"/>
      </rPr>
      <t xml:space="preserve">  </t>
    </r>
    <r>
      <rPr>
        <sz val="16"/>
        <color indexed="10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 средства  №1 в репеллентах</t>
    </r>
  </si>
  <si>
    <r>
      <t xml:space="preserve"> ДОХЛОКС   </t>
    </r>
    <r>
      <rPr>
        <b/>
        <sz val="14"/>
        <color indexed="12"/>
        <rFont val="Arial"/>
        <family val="2"/>
        <charset val="204"/>
      </rPr>
      <t xml:space="preserve">                          "Оборонхим Гель" от тараканов   30г (1х48)</t>
    </r>
  </si>
  <si>
    <r>
      <t xml:space="preserve">ДОХЛОКС    </t>
    </r>
    <r>
      <rPr>
        <b/>
        <sz val="14"/>
        <color indexed="12"/>
        <rFont val="Arial"/>
        <family val="2"/>
        <charset val="204"/>
      </rPr>
      <t xml:space="preserve">                          "Оборонхим Гель"   от муравьев     30 г (1х48)</t>
    </r>
  </si>
  <si>
    <r>
      <t xml:space="preserve">ДОХЛОКС    </t>
    </r>
    <r>
      <rPr>
        <b/>
        <sz val="14"/>
        <color indexed="12"/>
        <rFont val="Arial"/>
        <family val="2"/>
        <charset val="204"/>
      </rPr>
      <t xml:space="preserve">                       "Оборонхим - контейнер" Средство инсектицидное от тараканов      6 шт. (1х24)</t>
    </r>
  </si>
  <si>
    <t xml:space="preserve"> ДОХЛОКС  "Оборонхим Гель"    от тараканов ДОХС  (1х48)</t>
  </si>
  <si>
    <t xml:space="preserve"> ДОХЛОКС  "Оборонхим - контейнер" Средство инсектицидное от тараканов            6 шт. (1х24)</t>
  </si>
  <si>
    <t>Средство инсектицидное "ТИГАРД"     Гель для уничтожения тараканов                  Д,В. Имидаклоприд    30г (1х48)</t>
  </si>
  <si>
    <t xml:space="preserve">Средство инсектицидное               от тараканов контейнеры                                 NEW "DEADEX"  6 шт. (1х36)     </t>
  </si>
  <si>
    <r>
      <t xml:space="preserve">"ФУМИБАТ"    "Оборонхим Гель" от тараканов 30г (1х48) </t>
    </r>
    <r>
      <rPr>
        <b/>
        <sz val="14"/>
        <color indexed="53"/>
        <rFont val="Arial"/>
        <family val="2"/>
        <charset val="204"/>
      </rPr>
      <t>PREMIUM</t>
    </r>
  </si>
  <si>
    <t>КЛЕЕВОЙ КАПКАН для грызунов Мышиная смерть №1                        25 уп. По 5 шт. (1х125)</t>
  </si>
  <si>
    <t>Машенька Серебряная                 мелок (20г)</t>
  </si>
  <si>
    <t>O-108</t>
  </si>
  <si>
    <t xml:space="preserve">КРЕМ от комаров для всей семьи 42 мл </t>
  </si>
  <si>
    <t>КРЕМ от комаров для всей семьи    (1х50)</t>
  </si>
  <si>
    <t>42г</t>
  </si>
  <si>
    <t>O-103</t>
  </si>
  <si>
    <t xml:space="preserve">4620769130075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</si>
  <si>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красные</t>
    </r>
  </si>
  <si>
    <t>Пластины  для уничтожения комаров ОБОРОНХИМ   Универсальные (красные) (1х250)</t>
  </si>
  <si>
    <t>O-104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</si>
  <si>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зеленые- однотонные</t>
    </r>
  </si>
  <si>
    <t>Пластины  для уничтожения комаров ОБОРОНХИМ  длительного действия   (зеленые - однотонные) (1х250)</t>
  </si>
  <si>
    <t>O-105</t>
  </si>
  <si>
    <t>Средство инсектицидное "Жидкость от комаров"      (зеленый)</t>
  </si>
  <si>
    <t xml:space="preserve">Средство инсектицидное "Жидкость от комаров"                           БЕЗ ЗАПАХА   (зеленый)   (1х24)                                                </t>
  </si>
  <si>
    <t>30 мл             60 ночей</t>
  </si>
  <si>
    <t>O-106</t>
  </si>
  <si>
    <t>Средство инсектицидное "Жидкость от комаров"     с двойным эффектом  (желтый)</t>
  </si>
  <si>
    <t xml:space="preserve">Средство инсектицидное "Жидкость с двойным эффектом" БЕЗ ЗАПАХА        (желтый)    (1х24)                                           </t>
  </si>
  <si>
    <t>O-107</t>
  </si>
  <si>
    <t xml:space="preserve">Средство инсектицидное "Жидкость от комаров"    УНИВЕРСАЛЬНЫЙ БЕЗ ЗАПАХА  (красный)    (1х24)                                           </t>
  </si>
  <si>
    <t xml:space="preserve">Средство инсектицидное "Жидкость от комаров"  универсальная  БЕЗ ЗАПАХА  (красный)                                              </t>
  </si>
  <si>
    <t>Пластины  для уничтожения комаров ОБОРОНХИМ  длительного действия   (зеленые-однотонные) (1х250)</t>
  </si>
  <si>
    <t xml:space="preserve">Средство инсектицидное "Жидкость от комаров"   БЕЗ ЗАПАХА  (зеленый)   (1х24)                                                </t>
  </si>
  <si>
    <t>№1</t>
  </si>
  <si>
    <t>№2</t>
  </si>
  <si>
    <t xml:space="preserve"> СРОК ГОДНОСТИ        декабрь 2021г</t>
  </si>
  <si>
    <t xml:space="preserve"> СРОК ГОДНОСТИ                НЕ ОГРАНИЧЕН</t>
  </si>
  <si>
    <t xml:space="preserve"> СРОК ГОДНОСТИ        февраль 2023г</t>
  </si>
  <si>
    <t xml:space="preserve"> СРОК ГОДНОСТИ                 октябрь 2023г</t>
  </si>
  <si>
    <t xml:space="preserve"> СРОК ГОДНОСТИ        октябрь 2023г</t>
  </si>
  <si>
    <t xml:space="preserve"> ЗАКАЗЧИК</t>
  </si>
  <si>
    <t>ЗЕРНО          МЫШИНАЯ СМЕРТЬ №1</t>
  </si>
  <si>
    <r>
      <t xml:space="preserve">  ДОХЛОКС  "Оборонхим Гель"                                         </t>
    </r>
    <r>
      <rPr>
        <b/>
        <sz val="20"/>
        <color indexed="17"/>
        <rFont val="Arial"/>
        <family val="2"/>
        <charset val="204"/>
      </rPr>
      <t>от садовых  муравьев</t>
    </r>
    <r>
      <rPr>
        <b/>
        <sz val="14"/>
        <color indexed="11"/>
        <rFont val="Arial"/>
        <family val="2"/>
        <charset val="204"/>
      </rPr>
      <t xml:space="preserve">  </t>
    </r>
    <r>
      <rPr>
        <b/>
        <sz val="14"/>
        <color indexed="12"/>
        <rFont val="Arial"/>
        <family val="2"/>
        <charset val="204"/>
      </rPr>
      <t xml:space="preserve">           </t>
    </r>
  </si>
  <si>
    <r>
      <t xml:space="preserve">ЗАКАЗ  в </t>
    </r>
    <r>
      <rPr>
        <b/>
        <sz val="18"/>
        <color indexed="10"/>
        <rFont val="Arial"/>
        <family val="2"/>
        <charset val="204"/>
      </rPr>
      <t>КОРОБКАХ</t>
    </r>
    <r>
      <rPr>
        <b/>
        <sz val="18"/>
        <color indexed="12"/>
        <rFont val="Arial"/>
        <family val="2"/>
        <charset val="204"/>
      </rPr>
      <t xml:space="preserve"> </t>
    </r>
    <r>
      <rPr>
        <b/>
        <sz val="14"/>
        <color indexed="12"/>
        <rFont val="Arial"/>
        <family val="2"/>
        <charset val="204"/>
      </rPr>
      <t>ставим только цифру</t>
    </r>
  </si>
  <si>
    <t>MГ-100</t>
  </si>
  <si>
    <r>
      <t xml:space="preserve">ОРИГИНАЛ </t>
    </r>
    <r>
      <rPr>
        <sz val="15"/>
        <color indexed="8"/>
        <rFont val="Arial"/>
        <family val="2"/>
        <charset val="204"/>
      </rPr>
      <t>4620769131454</t>
    </r>
  </si>
  <si>
    <t xml:space="preserve">"Гранулы от грызунов" СМЕРЬ ГРЫЗУНАМ №1 </t>
  </si>
  <si>
    <t xml:space="preserve"> СРОК ГОДНОСТИ                    март  2020г</t>
  </si>
  <si>
    <t>ГРАНУЛЫ от ГРЫЗУНОВ (1Х100)  100г</t>
  </si>
  <si>
    <r>
      <t>Гранулы от грызунов</t>
    </r>
    <r>
      <rPr>
        <b/>
        <sz val="16"/>
        <color indexed="10"/>
        <rFont val="Arial"/>
        <family val="2"/>
        <charset val="204"/>
      </rPr>
      <t xml:space="preserve">     </t>
    </r>
    <r>
      <rPr>
        <b/>
        <sz val="14"/>
        <color indexed="12"/>
        <rFont val="Arial"/>
        <family val="2"/>
        <charset val="204"/>
      </rPr>
      <t xml:space="preserve">                                  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4"/>
        <color indexed="12"/>
        <rFont val="Arial"/>
        <family val="2"/>
        <charset val="204"/>
      </rPr>
      <t xml:space="preserve"> </t>
    </r>
  </si>
  <si>
    <t xml:space="preserve"> Прайс-лист на  2018г         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</si>
  <si>
    <t>ВБ-50</t>
  </si>
  <si>
    <r>
      <t xml:space="preserve">ОРИГИНАЛ </t>
    </r>
    <r>
      <rPr>
        <sz val="15"/>
        <color indexed="8"/>
        <rFont val="Arial"/>
        <family val="2"/>
        <charset val="204"/>
      </rPr>
      <t>4620769131461</t>
    </r>
  </si>
  <si>
    <t xml:space="preserve">Клей КРЫСИНАЯ СМЕРТЬ №1 для отлова грызунов </t>
  </si>
  <si>
    <r>
      <t xml:space="preserve">   ВОСКОВЫЕ БРИКЕТЫ "Тигард/Tigard"                              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</si>
  <si>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  ВОСКОВЫЕ брикеты                            "КРЫСИНАЯ СМЕРТЬ №1" </t>
  </si>
  <si>
    <t xml:space="preserve"> ВОСКОВЫЕ БРИКЕТЫ "Тигард/Tigard"                               "КРЫСИНАЯ СМЕРТЬ №1" </t>
  </si>
  <si>
    <t>D-020</t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</si>
  <si>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4620769131201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</si>
  <si>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 </t>
    </r>
    <r>
      <rPr>
        <b/>
        <sz val="14"/>
        <color indexed="8"/>
        <rFont val="Arial"/>
        <family val="2"/>
        <charset val="204"/>
      </rPr>
      <t xml:space="preserve">ФЛАКОН.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</si>
  <si>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t>ДОХЛОКС№1  Гель от тараканов       флакон 80г (1х20)</t>
  </si>
  <si>
    <t>Размеры гофротары              (длина х ширина х высота), мм</t>
  </si>
  <si>
    <r>
      <t xml:space="preserve"> ДОХЛОКС   </t>
    </r>
    <r>
      <rPr>
        <b/>
        <sz val="14"/>
        <color indexed="12"/>
        <rFont val="Arial"/>
        <family val="2"/>
        <charset val="204"/>
      </rPr>
      <t xml:space="preserve">                          "Оборонхим Гель" от тараканов   Флакон 80г (1х20)</t>
    </r>
  </si>
  <si>
    <t>60г</t>
  </si>
  <si>
    <t>80г</t>
  </si>
  <si>
    <t xml:space="preserve">                                                                                                                                                                                                           подитог 5:</t>
  </si>
  <si>
    <t>G-101</t>
  </si>
  <si>
    <t>G-102</t>
  </si>
  <si>
    <t xml:space="preserve"> СРОК ГОДНОСТИ        февраль 2021г</t>
  </si>
  <si>
    <t>LEWI Губка бесцветная для ухода за обувью и изделиями из гладкой кожи любого цвета (1х96) </t>
  </si>
  <si>
    <t>LEWI Губка черная для ухода за обувью и изделиями из гладкой кожи черного цвета (1х96)</t>
  </si>
  <si>
    <t>LEWI КРЕМ  черный для ухода за обувью и изделиями из гладкой кожи черного цвета (1х48)</t>
  </si>
  <si>
    <t>LEWI Губка бесцветная для ухода за обувью и изделиями из гладкой кожи любого цвета  </t>
  </si>
  <si>
    <t>LEWI Губка черная для ухода за обувью и изделиями из гладкой кожи черного цвета </t>
  </si>
  <si>
    <t>LEWI КРЕМ  черный для ухода за обувью и изделиями из гладкой кожи черного цвета </t>
  </si>
  <si>
    <t xml:space="preserve"> LEWI ОБУВНАЯ КОСМЕТИКА №1  PREMIUM класса</t>
  </si>
  <si>
    <t>LEWI Губка бесцветная для ухода за обувью и изделиями из гладкой кожи любого цвета  (1х96)</t>
  </si>
  <si>
    <t xml:space="preserve">NEW "DEADEX-ГЕЛЬ"                                    от тараканов  30г (1х48) </t>
  </si>
  <si>
    <t>ДОХС Гель от тараканов                       1 шт. 30г (желтая этикетка) (1х48)</t>
  </si>
  <si>
    <t xml:space="preserve">Гель от САДОВЫХ муравьев                 1шт. ДОХС  (желтая этикетка) (1х48) </t>
  </si>
  <si>
    <t xml:space="preserve">  ТИГАРД  Гель от тараканов                1 шт. 30г (1х48)</t>
  </si>
  <si>
    <t>ДОХЛОКС№1  Гель от тараканов         1 шт. 30г (1х48)</t>
  </si>
  <si>
    <t>ДОХЛОКС№1                                          6 шт. ловушки (1х24) ПЛАСТИК</t>
  </si>
  <si>
    <t xml:space="preserve">NEW "DEADEX" ловушки                        6 шт. (1х36)     </t>
  </si>
  <si>
    <t>P-001</t>
  </si>
  <si>
    <t>Приманка в виде пены для уничтожения крыс и мышей</t>
  </si>
  <si>
    <r>
      <t xml:space="preserve"> Средство родентицидное  </t>
    </r>
    <r>
      <rPr>
        <b/>
        <sz val="16"/>
        <color indexed="10"/>
        <rFont val="Arial"/>
        <family val="2"/>
        <charset val="204"/>
      </rPr>
      <t xml:space="preserve">"КИЛЛЕР КРЫС"  </t>
    </r>
    <r>
      <rPr>
        <sz val="16"/>
        <color indexed="10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</t>
    </r>
    <r>
      <rPr>
        <b/>
        <sz val="14"/>
        <color indexed="10"/>
        <rFont val="Arial"/>
        <family val="2"/>
        <charset val="204"/>
      </rPr>
      <t/>
    </r>
  </si>
  <si>
    <t xml:space="preserve"> Средство родентицидное  "КИЛЛЕР КРЫС"  </t>
  </si>
  <si>
    <t>300 г</t>
  </si>
  <si>
    <t>135 г</t>
  </si>
  <si>
    <t>50 г</t>
  </si>
  <si>
    <t>МУХОЛОВКА АРКАН (1Х200)</t>
  </si>
  <si>
    <r>
      <t xml:space="preserve">Альфацин   </t>
    </r>
    <r>
      <rPr>
        <b/>
        <sz val="18"/>
        <color indexed="10"/>
        <rFont val="Arial"/>
        <family val="2"/>
        <charset val="204"/>
      </rPr>
      <t xml:space="preserve">СМЕРТЬ НАСЕКОМЫМ №1     </t>
    </r>
  </si>
  <si>
    <r>
      <t xml:space="preserve">Альфацин                   </t>
    </r>
    <r>
      <rPr>
        <b/>
        <sz val="18"/>
        <color indexed="12"/>
        <rFont val="Arial"/>
        <family val="2"/>
        <charset val="204"/>
      </rPr>
      <t xml:space="preserve">СМЕРТЬ            НАСЕКОМЫМ №1 </t>
    </r>
    <r>
      <rPr>
        <sz val="18"/>
        <color indexed="12"/>
        <rFont val="Arial"/>
        <family val="2"/>
        <charset val="204"/>
      </rPr>
      <t/>
    </r>
  </si>
  <si>
    <t>20мл</t>
  </si>
  <si>
    <t xml:space="preserve">Альфацин СМЕРТЬ НАСЕКОМЫМ №1 (1х50) </t>
  </si>
  <si>
    <t xml:space="preserve">"ФУМИБАТ"                                                                липкая лента от мух (1х200) </t>
  </si>
  <si>
    <t xml:space="preserve">Для бесплантной доставки по Москве обязательное условие в заказе должно быть не менее чем на50 т.р. </t>
  </si>
  <si>
    <t>Индия</t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</si>
  <si>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4620769131508</t>
    </r>
  </si>
  <si>
    <t xml:space="preserve"> СРОК ГОДНОСТИ                    апрель  2020г</t>
  </si>
  <si>
    <t xml:space="preserve"> СРОК ГОДНОСТИ                март 2020г</t>
  </si>
  <si>
    <t xml:space="preserve"> СРОК ГОДНОСТИ                    май  2020г</t>
  </si>
  <si>
    <t xml:space="preserve"> СРОК ГОДНОСТИ                    июнь  2020г</t>
  </si>
  <si>
    <t xml:space="preserve"> СРОК ГОДНОСТИ                    март  2021г</t>
  </si>
  <si>
    <t xml:space="preserve"> СРОК ГОДНОСТИ        июнь  2020г</t>
  </si>
  <si>
    <t xml:space="preserve"> СРОК ГОДНОСТИ        ноябрь 2020г</t>
  </si>
  <si>
    <t xml:space="preserve">ТАРАКАНЬЯ     СМЕРТЬ №1     </t>
  </si>
  <si>
    <t>ЮБИЛЕЙНЫЙ ВЫПУСК 20 ЛЕТ  "Оборонхим Гель"   от  тараканов ДОХС  (1х48)</t>
  </si>
  <si>
    <t>Средство инсектицидное КЛЕЕЛОВ липкая пластина ТМ ДОХС 20 уп. По 5 шт. (1х100)</t>
  </si>
  <si>
    <t xml:space="preserve"> Клеевая ловушка от тараканов (домик)     ТМ ДОХС</t>
  </si>
  <si>
    <t xml:space="preserve">  Прайс-лист                                изменен                 03.07.18г.</t>
  </si>
  <si>
    <t>с 01.08.18г. По 31.08.18г.                                АКЦИЯ-ОСЕНЬ 2018 по обувной косметике.        ПЕРЕД СЕЗОНОМ СПЕШИ ПОЛУЧИТЬ ДОПОЛНИТЕЛЬНУЮ ВЫГОДУ!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</si>
</sst>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00"/>
  </numFmts>
  <fonts count="8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10"/>
      <name val="Calibri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sz val="48"/>
      <color indexed="5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0"/>
      <color indexed="10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sz val="14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12"/>
      <name val="Arial"/>
      <family val="2"/>
      <charset val="204"/>
    </font>
    <font>
      <b/>
      <sz val="16"/>
      <color indexed="12"/>
      <name val="Calibri"/>
      <family val="2"/>
      <charset val="204"/>
    </font>
    <font>
      <b/>
      <sz val="22"/>
      <color indexed="10"/>
      <name val="Arial"/>
      <family val="2"/>
      <charset val="204"/>
    </font>
    <font>
      <b/>
      <sz val="14"/>
      <color indexed="53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1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6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53"/>
      <name val="Arial"/>
      <family val="2"/>
      <charset val="204"/>
    </font>
    <font>
      <sz val="15"/>
      <color indexed="8"/>
      <name val="Arial"/>
      <family val="2"/>
      <charset val="204"/>
    </font>
    <font>
      <sz val="26"/>
      <color indexed="12"/>
      <name val="Arial"/>
      <family val="2"/>
      <charset val="204"/>
    </font>
    <font>
      <sz val="24"/>
      <color indexed="8"/>
      <name val="Arial"/>
      <family val="2"/>
      <charset val="204"/>
    </font>
    <font>
      <b/>
      <sz val="24"/>
      <color indexed="8"/>
      <name val="Arial"/>
      <family val="2"/>
      <charset val="204"/>
    </font>
    <font>
      <sz val="14"/>
      <color indexed="12"/>
      <name val="Arial"/>
      <family val="2"/>
      <charset val="204"/>
    </font>
    <font>
      <b/>
      <sz val="20"/>
      <color indexed="12"/>
      <name val="Arial"/>
      <family val="2"/>
      <charset val="204"/>
    </font>
    <font>
      <b/>
      <sz val="28"/>
      <color indexed="12"/>
      <name val="Arial"/>
      <family val="2"/>
      <charset val="204"/>
    </font>
    <font>
      <b/>
      <sz val="20"/>
      <color indexed="10"/>
      <name val="Arial"/>
      <family val="2"/>
      <charset val="204"/>
    </font>
    <font>
      <b/>
      <sz val="20"/>
      <color indexed="10"/>
      <name val="Calibri"/>
      <family val="2"/>
      <charset val="204"/>
    </font>
    <font>
      <b/>
      <sz val="20"/>
      <color indexed="8"/>
      <name val="Calibri"/>
      <family val="2"/>
      <charset val="204"/>
    </font>
    <font>
      <b/>
      <sz val="20"/>
      <color indexed="17"/>
      <name val="Arial"/>
      <family val="2"/>
      <charset val="204"/>
    </font>
    <font>
      <b/>
      <sz val="36"/>
      <color indexed="10"/>
      <name val="Arial"/>
      <family val="2"/>
      <charset val="204"/>
    </font>
    <font>
      <b/>
      <sz val="14"/>
      <color indexed="12"/>
      <name val="Tahoma"/>
      <family val="2"/>
      <charset val="204"/>
    </font>
    <font>
      <b/>
      <sz val="11"/>
      <color indexed="8"/>
      <name val="Tahoma"/>
      <family val="2"/>
      <charset val="204"/>
    </font>
    <font>
      <sz val="18"/>
      <color indexed="12"/>
      <name val="Arial"/>
      <family val="2"/>
      <charset val="204"/>
    </font>
    <font>
      <sz val="28"/>
      <color indexed="12"/>
      <name val="Arial"/>
      <family val="2"/>
      <charset val="204"/>
    </font>
    <font>
      <b/>
      <sz val="28"/>
      <color indexed="10"/>
      <name val="Arial"/>
      <family val="2"/>
      <charset val="204"/>
    </font>
    <font>
      <sz val="22"/>
      <color indexed="8"/>
      <name val="Arial"/>
      <family val="2"/>
      <charset val="204"/>
    </font>
    <font>
      <sz val="22"/>
      <color indexed="8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</fills>
  <borders count="6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65" fillId="2" borderId="1" applyFont="0" applyFill="0" applyBorder="0" applyAlignment="0" applyProtection="0"/>
  </cellStyleXfs>
  <cellXfs count="374">
    <xf numFmtId="0" fontId="0" fillId="0" borderId="0" xfId="0"/>
    <xf numFmtId="0" fontId="4" fillId="0" borderId="0" xfId="0" applyFont="1"/>
    <xf numFmtId="0" fontId="4" fillId="3" borderId="2" xfId="0" applyFont="1" applyFill="1" applyBorder="1"/>
    <xf numFmtId="0" fontId="4" fillId="0" borderId="2" xfId="0" applyFont="1" applyFill="1" applyBorder="1"/>
    <xf numFmtId="0" fontId="4" fillId="0" borderId="0" xfId="0" applyNumberFormat="1" applyFont="1"/>
    <xf numFmtId="0" fontId="11" fillId="0" borderId="0" xfId="0" applyFont="1" applyFill="1"/>
    <xf numFmtId="0" fontId="21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28" fillId="0" borderId="0" xfId="0" applyFont="1"/>
    <xf numFmtId="0" fontId="30" fillId="0" borderId="0" xfId="0" applyFont="1" applyFill="1" applyBorder="1" applyAlignment="1"/>
    <xf numFmtId="0" fontId="30" fillId="4" borderId="2" xfId="0" applyFont="1" applyFill="1" applyBorder="1" applyAlignment="1">
      <alignment horizontal="center" vertical="center"/>
    </xf>
    <xf numFmtId="0" fontId="30" fillId="4" borderId="3" xfId="0" applyFont="1" applyFill="1" applyBorder="1" applyAlignment="1">
      <alignment horizontal="center" vertical="center"/>
    </xf>
    <xf numFmtId="0" fontId="33" fillId="0" borderId="4" xfId="0" applyFont="1" applyBorder="1" applyAlignment="1">
      <alignment horizontal="center"/>
    </xf>
    <xf numFmtId="0" fontId="19" fillId="0" borderId="2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" fontId="30" fillId="4" borderId="2" xfId="0" applyNumberFormat="1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37" fillId="5" borderId="2" xfId="0" applyFont="1" applyFill="1" applyBorder="1" applyAlignment="1">
      <alignment horizontal="center" vertical="center" wrapText="1"/>
    </xf>
    <xf numFmtId="164" fontId="17" fillId="5" borderId="2" xfId="0" applyNumberFormat="1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 wrapText="1"/>
    </xf>
    <xf numFmtId="49" fontId="29" fillId="5" borderId="2" xfId="0" applyNumberFormat="1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49" fontId="22" fillId="5" borderId="2" xfId="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7" fillId="0" borderId="0" xfId="0" applyFont="1" applyBorder="1" applyAlignment="1">
      <alignment horizontal="left" vertical="center"/>
    </xf>
    <xf numFmtId="0" fontId="27" fillId="0" borderId="8" xfId="0" applyFont="1" applyBorder="1" applyAlignment="1">
      <alignment horizontal="center" vertical="center"/>
    </xf>
    <xf numFmtId="1" fontId="31" fillId="4" borderId="4" xfId="0" applyNumberFormat="1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0" fontId="12" fillId="5" borderId="2" xfId="0" applyNumberFormat="1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34" fillId="3" borderId="11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4" fillId="3" borderId="11" xfId="0" applyFont="1" applyFill="1" applyBorder="1"/>
    <xf numFmtId="0" fontId="5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4" fillId="0" borderId="10" xfId="0" applyFont="1" applyFill="1" applyBorder="1"/>
    <xf numFmtId="0" fontId="4" fillId="0" borderId="11" xfId="0" applyFont="1" applyFill="1" applyBorder="1"/>
    <xf numFmtId="1" fontId="19" fillId="6" borderId="12" xfId="0" applyNumberFormat="1" applyFont="1" applyFill="1" applyBorder="1" applyAlignment="1">
      <alignment horizontal="center" vertical="center" wrapText="1"/>
    </xf>
    <xf numFmtId="1" fontId="19" fillId="6" borderId="13" xfId="0" applyNumberFormat="1" applyFont="1" applyFill="1" applyBorder="1" applyAlignment="1">
      <alignment horizontal="center" vertical="center" wrapText="1"/>
    </xf>
    <xf numFmtId="1" fontId="19" fillId="7" borderId="12" xfId="0" applyNumberFormat="1" applyFont="1" applyFill="1" applyBorder="1" applyAlignment="1">
      <alignment horizontal="center" vertical="center" wrapText="1"/>
    </xf>
    <xf numFmtId="1" fontId="19" fillId="7" borderId="13" xfId="0" applyNumberFormat="1" applyFont="1" applyFill="1" applyBorder="1" applyAlignment="1">
      <alignment horizontal="center" vertical="center" wrapText="1"/>
    </xf>
    <xf numFmtId="1" fontId="19" fillId="7" borderId="14" xfId="0" applyNumberFormat="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4" fillId="4" borderId="0" xfId="0" applyNumberFormat="1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1" fontId="19" fillId="8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/>
    <xf numFmtId="0" fontId="4" fillId="8" borderId="0" xfId="0" applyFont="1" applyFill="1"/>
    <xf numFmtId="0" fontId="4" fillId="8" borderId="0" xfId="0" applyFont="1" applyFill="1" applyBorder="1"/>
    <xf numFmtId="0" fontId="41" fillId="8" borderId="0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wrapText="1"/>
    </xf>
    <xf numFmtId="0" fontId="4" fillId="0" borderId="15" xfId="0" applyFont="1" applyBorder="1"/>
    <xf numFmtId="0" fontId="4" fillId="0" borderId="0" xfId="0" applyFont="1" applyBorder="1"/>
    <xf numFmtId="0" fontId="4" fillId="0" borderId="16" xfId="0" applyFont="1" applyBorder="1"/>
    <xf numFmtId="0" fontId="4" fillId="0" borderId="17" xfId="0" applyFont="1" applyBorder="1"/>
    <xf numFmtId="0" fontId="4" fillId="8" borderId="18" xfId="0" applyFont="1" applyFill="1" applyBorder="1"/>
    <xf numFmtId="0" fontId="43" fillId="8" borderId="19" xfId="0" applyFont="1" applyFill="1" applyBorder="1" applyAlignment="1">
      <alignment horizontal="center" vertical="center" wrapText="1"/>
    </xf>
    <xf numFmtId="0" fontId="44" fillId="8" borderId="19" xfId="0" applyFont="1" applyFill="1" applyBorder="1" applyAlignment="1">
      <alignment horizontal="center" vertical="center" wrapText="1"/>
    </xf>
    <xf numFmtId="0" fontId="4" fillId="8" borderId="19" xfId="0" applyFont="1" applyFill="1" applyBorder="1"/>
    <xf numFmtId="0" fontId="41" fillId="8" borderId="19" xfId="0" applyFont="1" applyFill="1" applyBorder="1" applyAlignment="1">
      <alignment horizontal="center" vertical="center" wrapText="1"/>
    </xf>
    <xf numFmtId="0" fontId="42" fillId="8" borderId="19" xfId="0" applyFont="1" applyFill="1" applyBorder="1" applyAlignment="1">
      <alignment horizontal="center" vertical="center" wrapText="1"/>
    </xf>
    <xf numFmtId="0" fontId="4" fillId="0" borderId="0" xfId="0" applyFont="1" applyFill="1"/>
    <xf numFmtId="0" fontId="0" fillId="0" borderId="0" xfId="0" applyAlignment="1">
      <alignment horizontal="center"/>
    </xf>
    <xf numFmtId="0" fontId="26" fillId="0" borderId="8" xfId="0" applyFont="1" applyBorder="1" applyAlignment="1">
      <alignment horizontal="center" vertical="center"/>
    </xf>
    <xf numFmtId="0" fontId="31" fillId="4" borderId="4" xfId="0" applyFont="1" applyFill="1" applyBorder="1" applyAlignment="1">
      <alignment horizontal="center"/>
    </xf>
    <xf numFmtId="0" fontId="55" fillId="0" borderId="5" xfId="0" applyFont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 wrapText="1"/>
    </xf>
    <xf numFmtId="1" fontId="56" fillId="0" borderId="2" xfId="0" applyNumberFormat="1" applyFont="1" applyFill="1" applyBorder="1" applyAlignment="1">
      <alignment horizontal="center" vertical="center" wrapText="1"/>
    </xf>
    <xf numFmtId="1" fontId="56" fillId="0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wrapText="1"/>
    </xf>
    <xf numFmtId="0" fontId="4" fillId="5" borderId="20" xfId="0" applyFont="1" applyFill="1" applyBorder="1"/>
    <xf numFmtId="0" fontId="4" fillId="5" borderId="6" xfId="0" applyFont="1" applyFill="1" applyBorder="1"/>
    <xf numFmtId="2" fontId="31" fillId="4" borderId="4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4" fillId="0" borderId="2" xfId="0" applyFont="1" applyBorder="1"/>
    <xf numFmtId="0" fontId="4" fillId="8" borderId="21" xfId="0" applyFont="1" applyFill="1" applyBorder="1"/>
    <xf numFmtId="1" fontId="19" fillId="6" borderId="2" xfId="0" applyNumberFormat="1" applyFont="1" applyFill="1" applyBorder="1" applyAlignment="1">
      <alignment horizontal="center" vertical="center" wrapText="1"/>
    </xf>
    <xf numFmtId="1" fontId="19" fillId="9" borderId="2" xfId="0" applyNumberFormat="1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1" fontId="58" fillId="3" borderId="2" xfId="0" applyNumberFormat="1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164" fontId="59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34" fillId="0" borderId="2" xfId="0" applyFont="1" applyFill="1" applyBorder="1" applyAlignment="1">
      <alignment horizontal="left" vertical="center" wrapText="1"/>
    </xf>
    <xf numFmtId="0" fontId="58" fillId="0" borderId="0" xfId="0" applyFont="1"/>
    <xf numFmtId="49" fontId="60" fillId="5" borderId="2" xfId="0" applyNumberFormat="1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left" vertical="center"/>
    </xf>
    <xf numFmtId="3" fontId="58" fillId="0" borderId="2" xfId="0" applyNumberFormat="1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5" xfId="0" applyFont="1" applyBorder="1" applyAlignment="1">
      <alignment horizontal="left" vertical="center"/>
    </xf>
    <xf numFmtId="1" fontId="62" fillId="0" borderId="0" xfId="0" applyNumberFormat="1" applyFont="1" applyBorder="1" applyAlignment="1">
      <alignment horizontal="center" vertical="center"/>
    </xf>
    <xf numFmtId="0" fontId="37" fillId="0" borderId="4" xfId="0" applyFont="1" applyBorder="1" applyAlignment="1">
      <alignment horizontal="center"/>
    </xf>
    <xf numFmtId="0" fontId="4" fillId="5" borderId="16" xfId="0" applyFont="1" applyFill="1" applyBorder="1"/>
    <xf numFmtId="0" fontId="4" fillId="5" borderId="0" xfId="0" applyFont="1" applyFill="1" applyBorder="1"/>
    <xf numFmtId="0" fontId="44" fillId="5" borderId="16" xfId="0" applyFont="1" applyFill="1" applyBorder="1" applyAlignment="1">
      <alignment horizontal="center" vertical="center" wrapText="1"/>
    </xf>
    <xf numFmtId="0" fontId="44" fillId="5" borderId="0" xfId="0" applyFont="1" applyFill="1" applyBorder="1" applyAlignment="1">
      <alignment horizontal="center" vertical="center" wrapText="1"/>
    </xf>
    <xf numFmtId="0" fontId="54" fillId="5" borderId="23" xfId="0" applyFont="1" applyFill="1" applyBorder="1" applyAlignment="1">
      <alignment horizontal="center" vertical="center"/>
    </xf>
    <xf numFmtId="0" fontId="4" fillId="5" borderId="24" xfId="0" applyFont="1" applyFill="1" applyBorder="1"/>
    <xf numFmtId="0" fontId="43" fillId="0" borderId="2" xfId="0" applyFont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4" fillId="3" borderId="0" xfId="0" applyFont="1" applyFill="1" applyBorder="1"/>
    <xf numFmtId="49" fontId="7" fillId="0" borderId="2" xfId="0" applyNumberFormat="1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wrapText="1"/>
    </xf>
    <xf numFmtId="1" fontId="49" fillId="0" borderId="10" xfId="0" applyNumberFormat="1" applyFont="1" applyFill="1" applyBorder="1" applyAlignment="1">
      <alignment horizontal="center" vertical="center" wrapText="1"/>
    </xf>
    <xf numFmtId="1" fontId="49" fillId="0" borderId="2" xfId="0" applyNumberFormat="1" applyFont="1" applyFill="1" applyBorder="1" applyAlignment="1">
      <alignment horizontal="center" vertical="center" wrapText="1"/>
    </xf>
    <xf numFmtId="1" fontId="49" fillId="3" borderId="2" xfId="0" applyNumberFormat="1" applyFont="1" applyFill="1" applyBorder="1" applyAlignment="1">
      <alignment horizontal="center" vertical="center" wrapText="1"/>
    </xf>
    <xf numFmtId="1" fontId="19" fillId="10" borderId="12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" fontId="19" fillId="10" borderId="14" xfId="0" applyNumberFormat="1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164" fontId="66" fillId="0" borderId="10" xfId="0" applyNumberFormat="1" applyFont="1" applyFill="1" applyBorder="1" applyAlignment="1">
      <alignment horizontal="center" vertical="center"/>
    </xf>
    <xf numFmtId="164" fontId="66" fillId="0" borderId="2" xfId="0" applyNumberFormat="1" applyFont="1" applyFill="1" applyBorder="1" applyAlignment="1">
      <alignment horizontal="center" vertical="center"/>
    </xf>
    <xf numFmtId="164" fontId="66" fillId="0" borderId="3" xfId="0" applyNumberFormat="1" applyFont="1" applyFill="1" applyBorder="1" applyAlignment="1">
      <alignment horizontal="center" vertical="center"/>
    </xf>
    <xf numFmtId="164" fontId="66" fillId="0" borderId="25" xfId="0" applyNumberFormat="1" applyFont="1" applyFill="1" applyBorder="1" applyAlignment="1">
      <alignment horizontal="center" vertical="center"/>
    </xf>
    <xf numFmtId="164" fontId="66" fillId="0" borderId="11" xfId="0" applyNumberFormat="1" applyFont="1" applyFill="1" applyBorder="1" applyAlignment="1">
      <alignment horizontal="center" vertical="center"/>
    </xf>
    <xf numFmtId="164" fontId="59" fillId="0" borderId="25" xfId="0" applyNumberFormat="1" applyFont="1" applyFill="1" applyBorder="1" applyAlignment="1">
      <alignment horizontal="center" vertical="center"/>
    </xf>
    <xf numFmtId="0" fontId="66" fillId="0" borderId="10" xfId="0" applyFont="1" applyFill="1" applyBorder="1" applyAlignment="1">
      <alignment horizontal="center" vertical="center" wrapText="1"/>
    </xf>
    <xf numFmtId="0" fontId="66" fillId="0" borderId="2" xfId="0" applyFont="1" applyFill="1" applyBorder="1" applyAlignment="1">
      <alignment horizontal="center" vertical="center" wrapText="1"/>
    </xf>
    <xf numFmtId="0" fontId="66" fillId="0" borderId="3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3" borderId="10" xfId="0" applyFont="1" applyFill="1" applyBorder="1" applyAlignment="1">
      <alignment horizontal="center" vertical="center" wrapText="1"/>
    </xf>
    <xf numFmtId="0" fontId="66" fillId="3" borderId="2" xfId="0" applyFont="1" applyFill="1" applyBorder="1" applyAlignment="1">
      <alignment horizontal="center" vertical="center" wrapText="1"/>
    </xf>
    <xf numFmtId="0" fontId="66" fillId="3" borderId="11" xfId="0" applyFont="1" applyFill="1" applyBorder="1" applyAlignment="1">
      <alignment horizontal="center" vertical="center" wrapText="1"/>
    </xf>
    <xf numFmtId="1" fontId="43" fillId="3" borderId="2" xfId="0" applyNumberFormat="1" applyFont="1" applyFill="1" applyBorder="1" applyAlignment="1">
      <alignment horizontal="center" vertical="center" wrapText="1"/>
    </xf>
    <xf numFmtId="1" fontId="68" fillId="0" borderId="10" xfId="0" applyNumberFormat="1" applyFont="1" applyFill="1" applyBorder="1" applyAlignment="1">
      <alignment horizontal="center" vertical="center" wrapText="1"/>
    </xf>
    <xf numFmtId="1" fontId="68" fillId="3" borderId="2" xfId="0" applyNumberFormat="1" applyFont="1" applyFill="1" applyBorder="1" applyAlignment="1">
      <alignment horizontal="center" vertical="center" wrapText="1"/>
    </xf>
    <xf numFmtId="1" fontId="68" fillId="3" borderId="11" xfId="0" applyNumberFormat="1" applyFont="1" applyFill="1" applyBorder="1" applyAlignment="1">
      <alignment horizontal="center" vertical="center" wrapText="1"/>
    </xf>
    <xf numFmtId="1" fontId="68" fillId="3" borderId="10" xfId="0" applyNumberFormat="1" applyFont="1" applyFill="1" applyBorder="1" applyAlignment="1">
      <alignment horizontal="center" vertical="center" wrapText="1"/>
    </xf>
    <xf numFmtId="1" fontId="68" fillId="0" borderId="11" xfId="0" applyNumberFormat="1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164" fontId="69" fillId="0" borderId="2" xfId="0" applyNumberFormat="1" applyFont="1" applyFill="1" applyBorder="1" applyAlignment="1">
      <alignment horizontal="center" vertical="center"/>
    </xf>
    <xf numFmtId="164" fontId="70" fillId="5" borderId="26" xfId="0" applyNumberFormat="1" applyFont="1" applyFill="1" applyBorder="1" applyAlignment="1">
      <alignment horizontal="center" vertical="center"/>
    </xf>
    <xf numFmtId="164" fontId="70" fillId="5" borderId="27" xfId="0" applyNumberFormat="1" applyFont="1" applyFill="1" applyBorder="1" applyAlignment="1">
      <alignment horizontal="center" vertical="center"/>
    </xf>
    <xf numFmtId="164" fontId="70" fillId="5" borderId="28" xfId="0" applyNumberFormat="1" applyFont="1" applyFill="1" applyBorder="1" applyAlignment="1">
      <alignment horizontal="center" vertical="center"/>
    </xf>
    <xf numFmtId="164" fontId="70" fillId="5" borderId="29" xfId="0" applyNumberFormat="1" applyFont="1" applyFill="1" applyBorder="1" applyAlignment="1">
      <alignment horizontal="center" vertical="center"/>
    </xf>
    <xf numFmtId="0" fontId="70" fillId="0" borderId="0" xfId="0" applyFont="1"/>
    <xf numFmtId="0" fontId="70" fillId="5" borderId="30" xfId="0" applyFont="1" applyFill="1" applyBorder="1"/>
    <xf numFmtId="0" fontId="70" fillId="4" borderId="15" xfId="0" applyFont="1" applyFill="1" applyBorder="1"/>
    <xf numFmtId="0" fontId="70" fillId="11" borderId="3" xfId="0" applyFont="1" applyFill="1" applyBorder="1"/>
    <xf numFmtId="164" fontId="59" fillId="11" borderId="2" xfId="0" applyNumberFormat="1" applyFont="1" applyFill="1" applyBorder="1" applyAlignment="1">
      <alignment horizontal="center" vertical="center"/>
    </xf>
    <xf numFmtId="164" fontId="70" fillId="5" borderId="2" xfId="0" applyNumberFormat="1" applyFont="1" applyFill="1" applyBorder="1" applyAlignment="1">
      <alignment horizontal="center" vertical="center"/>
    </xf>
    <xf numFmtId="164" fontId="59" fillId="5" borderId="3" xfId="0" applyNumberFormat="1" applyFont="1" applyFill="1" applyBorder="1" applyAlignment="1">
      <alignment horizontal="center" vertical="center"/>
    </xf>
    <xf numFmtId="1" fontId="19" fillId="3" borderId="2" xfId="0" applyNumberFormat="1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left" vertical="center" wrapText="1"/>
    </xf>
    <xf numFmtId="0" fontId="4" fillId="0" borderId="0" xfId="0" applyFont="1" applyFill="1" applyBorder="1"/>
    <xf numFmtId="0" fontId="73" fillId="0" borderId="10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 wrapText="1"/>
    </xf>
    <xf numFmtId="1" fontId="19" fillId="3" borderId="2" xfId="0" applyNumberFormat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74" fillId="5" borderId="2" xfId="0" applyFont="1" applyFill="1" applyBorder="1" applyAlignment="1">
      <alignment horizontal="center" vertical="center" wrapText="1"/>
    </xf>
    <xf numFmtId="0" fontId="79" fillId="0" borderId="10" xfId="0" applyNumberFormat="1" applyFont="1" applyFill="1" applyBorder="1" applyAlignment="1">
      <alignment horizontal="center" vertical="center"/>
    </xf>
    <xf numFmtId="0" fontId="79" fillId="0" borderId="2" xfId="0" applyNumberFormat="1" applyFont="1" applyFill="1" applyBorder="1" applyAlignment="1">
      <alignment horizontal="center" vertical="center"/>
    </xf>
    <xf numFmtId="0" fontId="79" fillId="0" borderId="3" xfId="0" applyNumberFormat="1" applyFont="1" applyFill="1" applyBorder="1" applyAlignment="1">
      <alignment horizontal="center" vertical="center"/>
    </xf>
    <xf numFmtId="0" fontId="79" fillId="0" borderId="11" xfId="0" applyNumberFormat="1" applyFont="1" applyFill="1" applyBorder="1" applyAlignment="1">
      <alignment horizontal="center" vertical="center"/>
    </xf>
    <xf numFmtId="0" fontId="79" fillId="0" borderId="2" xfId="0" applyNumberFormat="1" applyFont="1" applyFill="1" applyBorder="1" applyAlignment="1">
      <alignment horizontal="center" vertical="center" wrapText="1"/>
    </xf>
    <xf numFmtId="1" fontId="45" fillId="5" borderId="2" xfId="0" applyNumberFormat="1" applyFont="1" applyFill="1" applyBorder="1" applyAlignment="1">
      <alignment horizontal="center" vertical="center" wrapText="1"/>
    </xf>
    <xf numFmtId="0" fontId="45" fillId="5" borderId="2" xfId="0" applyFont="1" applyFill="1" applyBorder="1" applyAlignment="1">
      <alignment horizontal="center" vertical="center" wrapText="1"/>
    </xf>
    <xf numFmtId="1" fontId="12" fillId="5" borderId="2" xfId="0" applyNumberFormat="1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73" fillId="0" borderId="25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1" fontId="58" fillId="3" borderId="2" xfId="0" applyNumberFormat="1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horizontal="center" vertical="center" wrapText="1"/>
    </xf>
    <xf numFmtId="0" fontId="76" fillId="0" borderId="0" xfId="0" applyFont="1" applyAlignment="1"/>
    <xf numFmtId="1" fontId="19" fillId="6" borderId="31" xfId="0" applyNumberFormat="1" applyFont="1" applyFill="1" applyBorder="1" applyAlignment="1">
      <alignment horizontal="center" vertical="center" wrapText="1"/>
    </xf>
    <xf numFmtId="1" fontId="68" fillId="3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vertical="center" wrapText="1"/>
    </xf>
    <xf numFmtId="0" fontId="4" fillId="0" borderId="32" xfId="0" applyFont="1" applyBorder="1"/>
    <xf numFmtId="0" fontId="4" fillId="0" borderId="33" xfId="0" applyFont="1" applyBorder="1"/>
    <xf numFmtId="0" fontId="11" fillId="0" borderId="33" xfId="0" applyFont="1" applyFill="1" applyBorder="1"/>
    <xf numFmtId="0" fontId="4" fillId="0" borderId="33" xfId="0" applyNumberFormat="1" applyFont="1" applyBorder="1"/>
    <xf numFmtId="0" fontId="70" fillId="0" borderId="33" xfId="0" applyFont="1" applyBorder="1"/>
    <xf numFmtId="0" fontId="4" fillId="8" borderId="33" xfId="0" applyFont="1" applyFill="1" applyBorder="1"/>
    <xf numFmtId="0" fontId="4" fillId="0" borderId="34" xfId="0" applyFont="1" applyBorder="1"/>
    <xf numFmtId="0" fontId="4" fillId="5" borderId="35" xfId="0" applyFont="1" applyFill="1" applyBorder="1"/>
    <xf numFmtId="0" fontId="4" fillId="4" borderId="36" xfId="0" applyFont="1" applyFill="1" applyBorder="1" applyAlignment="1">
      <alignment horizontal="center" vertical="center" wrapText="1"/>
    </xf>
    <xf numFmtId="0" fontId="44" fillId="5" borderId="35" xfId="0" applyFont="1" applyFill="1" applyBorder="1" applyAlignment="1">
      <alignment horizontal="center" vertical="center" wrapText="1"/>
    </xf>
    <xf numFmtId="0" fontId="4" fillId="5" borderId="37" xfId="0" applyFont="1" applyFill="1" applyBorder="1"/>
    <xf numFmtId="0" fontId="36" fillId="5" borderId="13" xfId="0" applyFont="1" applyFill="1" applyBorder="1" applyAlignment="1">
      <alignment horizontal="center" vertical="center" wrapText="1"/>
    </xf>
    <xf numFmtId="0" fontId="7" fillId="5" borderId="38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4" fillId="0" borderId="35" xfId="0" applyFont="1" applyBorder="1"/>
    <xf numFmtId="0" fontId="81" fillId="0" borderId="0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40" fillId="5" borderId="39" xfId="0" applyFont="1" applyFill="1" applyBorder="1" applyAlignment="1">
      <alignment horizontal="center"/>
    </xf>
    <xf numFmtId="0" fontId="4" fillId="5" borderId="40" xfId="0" applyFont="1" applyFill="1" applyBorder="1"/>
    <xf numFmtId="0" fontId="4" fillId="5" borderId="41" xfId="0" applyFont="1" applyFill="1" applyBorder="1"/>
    <xf numFmtId="0" fontId="38" fillId="5" borderId="42" xfId="0" applyFont="1" applyFill="1" applyBorder="1" applyAlignment="1">
      <alignment horizontal="right"/>
    </xf>
    <xf numFmtId="164" fontId="71" fillId="5" borderId="11" xfId="0" applyNumberFormat="1" applyFont="1" applyFill="1" applyBorder="1" applyAlignment="1">
      <alignment horizontal="center"/>
    </xf>
    <xf numFmtId="0" fontId="4" fillId="0" borderId="42" xfId="0" applyFont="1" applyBorder="1"/>
    <xf numFmtId="0" fontId="4" fillId="8" borderId="42" xfId="0" applyFont="1" applyFill="1" applyBorder="1"/>
    <xf numFmtId="1" fontId="19" fillId="6" borderId="14" xfId="0" applyNumberFormat="1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164" fontId="83" fillId="0" borderId="43" xfId="0" applyNumberFormat="1" applyFont="1" applyFill="1" applyBorder="1" applyAlignment="1">
      <alignment horizontal="center" vertical="center"/>
    </xf>
    <xf numFmtId="164" fontId="83" fillId="0" borderId="2" xfId="0" applyNumberFormat="1" applyFont="1" applyFill="1" applyBorder="1" applyAlignment="1">
      <alignment horizontal="center" vertical="center"/>
    </xf>
    <xf numFmtId="164" fontId="83" fillId="0" borderId="25" xfId="0" applyNumberFormat="1" applyFont="1" applyFill="1" applyBorder="1" applyAlignment="1">
      <alignment horizontal="center" vertical="center"/>
    </xf>
    <xf numFmtId="164" fontId="83" fillId="0" borderId="11" xfId="0" applyNumberFormat="1" applyFont="1" applyFill="1" applyBorder="1" applyAlignment="1">
      <alignment horizontal="center" vertical="center"/>
    </xf>
    <xf numFmtId="164" fontId="83" fillId="0" borderId="44" xfId="0" applyNumberFormat="1" applyFont="1" applyFill="1" applyBorder="1" applyAlignment="1">
      <alignment horizontal="center" vertical="center"/>
    </xf>
    <xf numFmtId="164" fontId="83" fillId="0" borderId="5" xfId="0" applyNumberFormat="1" applyFont="1" applyFill="1" applyBorder="1" applyAlignment="1">
      <alignment horizontal="center" vertical="center"/>
    </xf>
    <xf numFmtId="164" fontId="83" fillId="0" borderId="45" xfId="0" applyNumberFormat="1" applyFont="1" applyFill="1" applyBorder="1" applyAlignment="1">
      <alignment horizontal="center" vertical="center"/>
    </xf>
    <xf numFmtId="164" fontId="83" fillId="0" borderId="46" xfId="0" applyNumberFormat="1" applyFont="1" applyFill="1" applyBorder="1" applyAlignment="1">
      <alignment horizontal="center" vertical="center"/>
    </xf>
    <xf numFmtId="164" fontId="83" fillId="0" borderId="3" xfId="0" applyNumberFormat="1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 wrapText="1"/>
    </xf>
    <xf numFmtId="1" fontId="19" fillId="6" borderId="47" xfId="0" applyNumberFormat="1" applyFont="1" applyFill="1" applyBorder="1" applyAlignment="1">
      <alignment horizontal="center" vertical="center" wrapText="1"/>
    </xf>
    <xf numFmtId="1" fontId="19" fillId="6" borderId="48" xfId="0" applyNumberFormat="1" applyFont="1" applyFill="1" applyBorder="1" applyAlignment="1">
      <alignment horizontal="center" vertical="center" wrapText="1"/>
    </xf>
    <xf numFmtId="164" fontId="84" fillId="0" borderId="43" xfId="0" applyNumberFormat="1" applyFont="1" applyFill="1" applyBorder="1" applyAlignment="1">
      <alignment horizontal="center" vertical="center"/>
    </xf>
    <xf numFmtId="1" fontId="49" fillId="0" borderId="49" xfId="0" applyNumberFormat="1" applyFont="1" applyFill="1" applyBorder="1" applyAlignment="1">
      <alignment horizontal="center" vertical="center" wrapText="1"/>
    </xf>
    <xf numFmtId="1" fontId="68" fillId="0" borderId="25" xfId="0" applyNumberFormat="1" applyFont="1" applyFill="1" applyBorder="1" applyAlignment="1">
      <alignment horizontal="center" vertical="center" wrapText="1"/>
    </xf>
    <xf numFmtId="1" fontId="19" fillId="6" borderId="50" xfId="0" applyNumberFormat="1" applyFont="1" applyFill="1" applyBorder="1" applyAlignment="1">
      <alignment horizontal="center" vertical="center" wrapText="1"/>
    </xf>
    <xf numFmtId="1" fontId="49" fillId="0" borderId="51" xfId="0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49" fillId="0" borderId="51" xfId="0" applyFont="1" applyFill="1" applyBorder="1" applyAlignment="1">
      <alignment horizontal="center" vertical="center" wrapText="1"/>
    </xf>
    <xf numFmtId="0" fontId="19" fillId="0" borderId="51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right" vertical="center" wrapText="1"/>
    </xf>
    <xf numFmtId="0" fontId="10" fillId="0" borderId="7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10" fillId="0" borderId="8" xfId="0" applyFont="1" applyBorder="1" applyAlignment="1">
      <alignment horizontal="right"/>
    </xf>
    <xf numFmtId="0" fontId="9" fillId="11" borderId="38" xfId="0" applyFont="1" applyFill="1" applyBorder="1" applyAlignment="1">
      <alignment horizontal="center" vertical="center" wrapText="1"/>
    </xf>
    <xf numFmtId="0" fontId="9" fillId="11" borderId="6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0" fontId="43" fillId="5" borderId="7" xfId="0" applyFont="1" applyFill="1" applyBorder="1" applyAlignment="1">
      <alignment horizontal="center" wrapText="1"/>
    </xf>
    <xf numFmtId="0" fontId="20" fillId="0" borderId="38" xfId="0" applyFont="1" applyFill="1" applyBorder="1" applyAlignment="1">
      <alignment horizontal="right" vertical="center" wrapText="1"/>
    </xf>
    <xf numFmtId="0" fontId="36" fillId="5" borderId="42" xfId="0" applyFont="1" applyFill="1" applyBorder="1" applyAlignment="1">
      <alignment horizontal="right" wrapText="1"/>
    </xf>
    <xf numFmtId="0" fontId="36" fillId="5" borderId="66" xfId="0" applyFont="1" applyFill="1" applyBorder="1" applyAlignment="1">
      <alignment horizontal="right" wrapText="1"/>
    </xf>
    <xf numFmtId="0" fontId="43" fillId="0" borderId="16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35" xfId="0" applyFont="1" applyFill="1" applyBorder="1" applyAlignment="1">
      <alignment horizontal="center" vertical="center" wrapText="1"/>
    </xf>
    <xf numFmtId="0" fontId="43" fillId="5" borderId="63" xfId="0" applyFont="1" applyFill="1" applyBorder="1" applyAlignment="1">
      <alignment horizontal="center"/>
    </xf>
    <xf numFmtId="0" fontId="4" fillId="5" borderId="64" xfId="0" applyFont="1" applyFill="1" applyBorder="1" applyAlignment="1">
      <alignment horizontal="center"/>
    </xf>
    <xf numFmtId="0" fontId="4" fillId="5" borderId="65" xfId="0" applyFont="1" applyFill="1" applyBorder="1" applyAlignment="1">
      <alignment horizontal="center"/>
    </xf>
    <xf numFmtId="0" fontId="4" fillId="0" borderId="16" xfId="0" applyFont="1" applyBorder="1" applyAlignment="1"/>
    <xf numFmtId="0" fontId="0" fillId="0" borderId="0" xfId="0" applyBorder="1" applyAlignment="1"/>
    <xf numFmtId="0" fontId="0" fillId="0" borderId="35" xfId="0" applyBorder="1" applyAlignment="1"/>
    <xf numFmtId="0" fontId="0" fillId="0" borderId="16" xfId="0" applyBorder="1" applyAlignment="1"/>
    <xf numFmtId="0" fontId="10" fillId="0" borderId="0" xfId="0" applyFont="1" applyBorder="1" applyAlignment="1">
      <alignment horizontal="right"/>
    </xf>
    <xf numFmtId="0" fontId="10" fillId="0" borderId="62" xfId="0" applyFont="1" applyBorder="1" applyAlignment="1">
      <alignment horizontal="right"/>
    </xf>
    <xf numFmtId="0" fontId="10" fillId="0" borderId="22" xfId="0" applyFont="1" applyBorder="1" applyAlignment="1">
      <alignment horizontal="right"/>
    </xf>
    <xf numFmtId="0" fontId="10" fillId="11" borderId="6" xfId="0" applyFont="1" applyFill="1" applyBorder="1" applyAlignment="1"/>
    <xf numFmtId="0" fontId="10" fillId="11" borderId="8" xfId="0" applyFont="1" applyFill="1" applyBorder="1" applyAlignment="1"/>
    <xf numFmtId="0" fontId="45" fillId="5" borderId="38" xfId="0" applyFont="1" applyFill="1" applyBorder="1" applyAlignment="1">
      <alignment horizontal="center" vertical="center" wrapText="1"/>
    </xf>
    <xf numFmtId="0" fontId="46" fillId="5" borderId="6" xfId="0" applyFont="1" applyFill="1" applyBorder="1" applyAlignment="1">
      <alignment horizontal="center" vertical="center" wrapText="1"/>
    </xf>
    <xf numFmtId="0" fontId="46" fillId="5" borderId="8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53" fillId="5" borderId="35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center" vertical="center" wrapText="1"/>
    </xf>
    <xf numFmtId="0" fontId="33" fillId="5" borderId="35" xfId="0" applyFont="1" applyFill="1" applyBorder="1" applyAlignment="1">
      <alignment horizontal="center" vertical="center" wrapText="1"/>
    </xf>
    <xf numFmtId="0" fontId="16" fillId="5" borderId="55" xfId="0" applyFont="1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39" fillId="5" borderId="56" xfId="0" applyFont="1" applyFill="1" applyBorder="1" applyAlignment="1">
      <alignment horizontal="center" vertical="center" wrapText="1"/>
    </xf>
    <xf numFmtId="0" fontId="0" fillId="5" borderId="57" xfId="0" applyFill="1" applyBorder="1"/>
    <xf numFmtId="0" fontId="0" fillId="5" borderId="58" xfId="0" applyFill="1" applyBorder="1"/>
    <xf numFmtId="0" fontId="15" fillId="4" borderId="36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49" fillId="5" borderId="59" xfId="0" applyFont="1" applyFill="1" applyBorder="1" applyAlignment="1">
      <alignment horizontal="left" vertical="center" wrapText="1"/>
    </xf>
    <xf numFmtId="0" fontId="51" fillId="5" borderId="7" xfId="0" applyFont="1" applyFill="1" applyBorder="1" applyAlignment="1">
      <alignment horizontal="left" vertical="center" wrapText="1"/>
    </xf>
    <xf numFmtId="0" fontId="51" fillId="5" borderId="60" xfId="0" applyFont="1" applyFill="1" applyBorder="1" applyAlignment="1">
      <alignment horizontal="left" vertical="center" wrapText="1"/>
    </xf>
    <xf numFmtId="0" fontId="51" fillId="5" borderId="16" xfId="0" applyFont="1" applyFill="1" applyBorder="1" applyAlignment="1">
      <alignment horizontal="left" vertical="center" wrapText="1"/>
    </xf>
    <xf numFmtId="0" fontId="51" fillId="5" borderId="0" xfId="0" applyFont="1" applyFill="1" applyBorder="1" applyAlignment="1">
      <alignment horizontal="left" vertical="center" wrapText="1"/>
    </xf>
    <xf numFmtId="0" fontId="51" fillId="5" borderId="35" xfId="0" applyFont="1" applyFill="1" applyBorder="1" applyAlignment="1">
      <alignment horizontal="left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4" borderId="61" xfId="0" applyFill="1" applyBorder="1" applyAlignment="1">
      <alignment horizontal="center"/>
    </xf>
    <xf numFmtId="0" fontId="0" fillId="4" borderId="62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12" fillId="5" borderId="3" xfId="0" applyNumberFormat="1" applyFont="1" applyFill="1" applyBorder="1" applyAlignment="1">
      <alignment horizontal="center" vertical="top" wrapText="1"/>
    </xf>
    <xf numFmtId="0" fontId="50" fillId="0" borderId="25" xfId="0" applyFont="1" applyBorder="1" applyAlignment="1">
      <alignment horizontal="center" vertical="top" wrapText="1"/>
    </xf>
    <xf numFmtId="0" fontId="42" fillId="5" borderId="16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center" vertical="center" wrapText="1"/>
    </xf>
    <xf numFmtId="0" fontId="42" fillId="5" borderId="35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10" fillId="11" borderId="7" xfId="0" applyFont="1" applyFill="1" applyBorder="1" applyAlignment="1"/>
    <xf numFmtId="0" fontId="10" fillId="11" borderId="9" xfId="0" applyFont="1" applyFill="1" applyBorder="1" applyAlignment="1"/>
    <xf numFmtId="0" fontId="0" fillId="11" borderId="6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63" fillId="0" borderId="20" xfId="0" applyFont="1" applyFill="1" applyBorder="1" applyAlignment="1">
      <alignment horizontal="center" vertical="center" wrapText="1"/>
    </xf>
    <xf numFmtId="0" fontId="64" fillId="0" borderId="6" xfId="0" applyFont="1" applyFill="1" applyBorder="1" applyAlignment="1">
      <alignment horizontal="center" vertical="center" wrapText="1"/>
    </xf>
    <xf numFmtId="0" fontId="64" fillId="0" borderId="40" xfId="0" applyFont="1" applyFill="1" applyBorder="1" applyAlignment="1">
      <alignment horizontal="center" vertical="center" wrapText="1"/>
    </xf>
    <xf numFmtId="0" fontId="63" fillId="0" borderId="52" xfId="0" applyFont="1" applyFill="1" applyBorder="1" applyAlignment="1">
      <alignment horizontal="center" vertical="center" wrapText="1"/>
    </xf>
    <xf numFmtId="0" fontId="64" fillId="0" borderId="53" xfId="0" applyFont="1" applyFill="1" applyBorder="1" applyAlignment="1">
      <alignment horizontal="center" vertical="center" wrapText="1"/>
    </xf>
    <xf numFmtId="0" fontId="64" fillId="0" borderId="53" xfId="0" applyFont="1" applyBorder="1" applyAlignment="1"/>
    <xf numFmtId="0" fontId="64" fillId="0" borderId="54" xfId="0" applyFont="1" applyBorder="1" applyAlignment="1"/>
    <xf numFmtId="0" fontId="63" fillId="0" borderId="33" xfId="0" applyFont="1" applyFill="1" applyBorder="1" applyAlignment="1">
      <alignment horizontal="center" vertical="center" wrapText="1"/>
    </xf>
    <xf numFmtId="0" fontId="64" fillId="0" borderId="33" xfId="0" applyFont="1" applyFill="1" applyBorder="1" applyAlignment="1">
      <alignment horizontal="center" vertical="center" wrapText="1"/>
    </xf>
    <xf numFmtId="0" fontId="64" fillId="0" borderId="33" xfId="0" applyFont="1" applyBorder="1" applyAlignment="1"/>
    <xf numFmtId="0" fontId="77" fillId="0" borderId="0" xfId="0" applyFont="1" applyBorder="1" applyAlignment="1"/>
    <xf numFmtId="0" fontId="75" fillId="0" borderId="0" xfId="0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horizontal="center" vertical="center" wrapText="1"/>
    </xf>
    <xf numFmtId="0" fontId="76" fillId="0" borderId="0" xfId="0" applyFont="1" applyAlignment="1"/>
    <xf numFmtId="164" fontId="63" fillId="0" borderId="4" xfId="0" applyNumberFormat="1" applyFont="1" applyBorder="1" applyAlignment="1">
      <alignment horizontal="center" vertical="center" wrapText="1"/>
    </xf>
    <xf numFmtId="0" fontId="63" fillId="0" borderId="4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2" fontId="63" fillId="3" borderId="4" xfId="0" applyNumberFormat="1" applyFont="1" applyFill="1" applyBorder="1" applyAlignment="1">
      <alignment horizontal="center" vertical="center" wrapText="1"/>
    </xf>
    <xf numFmtId="0" fontId="41" fillId="3" borderId="4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16" fontId="43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49" fontId="23" fillId="5" borderId="2" xfId="0" applyNumberFormat="1" applyFont="1" applyFill="1" applyBorder="1" applyAlignment="1">
      <alignment horizontal="center" vertical="center" wrapText="1"/>
    </xf>
    <xf numFmtId="0" fontId="25" fillId="0" borderId="67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5" fillId="0" borderId="44" xfId="0" applyFont="1" applyBorder="1" applyAlignment="1">
      <alignment horizontal="center" wrapText="1"/>
    </xf>
    <xf numFmtId="0" fontId="25" fillId="0" borderId="22" xfId="0" applyFont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2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wmf"/><Relationship Id="rId1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28</xdr:row>
      <xdr:rowOff>0</xdr:rowOff>
    </xdr:from>
    <xdr:to>
      <xdr:col>8</xdr:col>
      <xdr:colOff>590550</xdr:colOff>
      <xdr:row>28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187452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25</xdr:row>
      <xdr:rowOff>152400</xdr:rowOff>
    </xdr:from>
    <xdr:to>
      <xdr:col>8</xdr:col>
      <xdr:colOff>1295400</xdr:colOff>
      <xdr:row>25</xdr:row>
      <xdr:rowOff>742950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91850" y="16078200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26</xdr:row>
      <xdr:rowOff>66675</xdr:rowOff>
    </xdr:from>
    <xdr:to>
      <xdr:col>8</xdr:col>
      <xdr:colOff>1181100</xdr:colOff>
      <xdr:row>27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058525" y="16944975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16</xdr:row>
      <xdr:rowOff>190500</xdr:rowOff>
    </xdr:from>
    <xdr:to>
      <xdr:col>8</xdr:col>
      <xdr:colOff>1247775</xdr:colOff>
      <xdr:row>16</xdr:row>
      <xdr:rowOff>828675</xdr:rowOff>
    </xdr:to>
    <xdr:pic>
      <xdr:nvPicPr>
        <xdr:cNvPr id="1028" name="Рисунок 24" descr="OOO_DOXLOX_TAR_20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44225" y="7029450"/>
          <a:ext cx="1171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17</xdr:row>
      <xdr:rowOff>190500</xdr:rowOff>
    </xdr:from>
    <xdr:to>
      <xdr:col>8</xdr:col>
      <xdr:colOff>1247775</xdr:colOff>
      <xdr:row>17</xdr:row>
      <xdr:rowOff>847725</xdr:rowOff>
    </xdr:to>
    <xdr:pic>
      <xdr:nvPicPr>
        <xdr:cNvPr id="1029" name="Рисунок 25" descr="OOO_DOXLOX_FORD-MUR_20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25175" y="7915275"/>
          <a:ext cx="1190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27</xdr:row>
      <xdr:rowOff>152400</xdr:rowOff>
    </xdr:from>
    <xdr:to>
      <xdr:col>8</xdr:col>
      <xdr:colOff>1371600</xdr:colOff>
      <xdr:row>27</xdr:row>
      <xdr:rowOff>866775</xdr:rowOff>
    </xdr:to>
    <xdr:pic>
      <xdr:nvPicPr>
        <xdr:cNvPr id="1030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91850" y="17964150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400050</xdr:colOff>
      <xdr:row>31</xdr:row>
      <xdr:rowOff>0</xdr:rowOff>
    </xdr:from>
    <xdr:to>
      <xdr:col>8</xdr:col>
      <xdr:colOff>800100</xdr:colOff>
      <xdr:row>31</xdr:row>
      <xdr:rowOff>0</xdr:rowOff>
    </xdr:to>
    <xdr:pic>
      <xdr:nvPicPr>
        <xdr:cNvPr id="1031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268075" y="2125027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35</xdr:row>
      <xdr:rowOff>0</xdr:rowOff>
    </xdr:from>
    <xdr:to>
      <xdr:col>8</xdr:col>
      <xdr:colOff>590550</xdr:colOff>
      <xdr:row>35</xdr:row>
      <xdr:rowOff>0</xdr:rowOff>
    </xdr:to>
    <xdr:pic>
      <xdr:nvPicPr>
        <xdr:cNvPr id="1032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2471737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34</xdr:row>
      <xdr:rowOff>123825</xdr:rowOff>
    </xdr:from>
    <xdr:to>
      <xdr:col>8</xdr:col>
      <xdr:colOff>1295400</xdr:colOff>
      <xdr:row>34</xdr:row>
      <xdr:rowOff>800100</xdr:rowOff>
    </xdr:to>
    <xdr:pic>
      <xdr:nvPicPr>
        <xdr:cNvPr id="1033" name="Picture 35" descr="Машенька Мелог 20г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34700" y="23907750"/>
          <a:ext cx="12287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21</xdr:row>
      <xdr:rowOff>123825</xdr:rowOff>
    </xdr:from>
    <xdr:to>
      <xdr:col>8</xdr:col>
      <xdr:colOff>1247775</xdr:colOff>
      <xdr:row>21</xdr:row>
      <xdr:rowOff>781050</xdr:rowOff>
    </xdr:to>
    <xdr:pic>
      <xdr:nvPicPr>
        <xdr:cNvPr id="1034" name="Picture 56" descr="DOX_DOXLOX_TAR_2015-2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944225" y="1217295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44</xdr:row>
      <xdr:rowOff>66675</xdr:rowOff>
    </xdr:from>
    <xdr:to>
      <xdr:col>8</xdr:col>
      <xdr:colOff>1162050</xdr:colOff>
      <xdr:row>44</xdr:row>
      <xdr:rowOff>866775</xdr:rowOff>
    </xdr:to>
    <xdr:pic>
      <xdr:nvPicPr>
        <xdr:cNvPr id="1035" name="Picture 56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77575" y="32794575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22</xdr:row>
      <xdr:rowOff>171450</xdr:rowOff>
    </xdr:from>
    <xdr:to>
      <xdr:col>8</xdr:col>
      <xdr:colOff>1266825</xdr:colOff>
      <xdr:row>22</xdr:row>
      <xdr:rowOff>828675</xdr:rowOff>
    </xdr:to>
    <xdr:pic>
      <xdr:nvPicPr>
        <xdr:cNvPr id="1036" name="Picture 60" descr="3d-GARDEN_ANT-GELL 20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963275" y="1310640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8</xdr:row>
      <xdr:rowOff>76200</xdr:rowOff>
    </xdr:from>
    <xdr:to>
      <xdr:col>2</xdr:col>
      <xdr:colOff>1238250</xdr:colOff>
      <xdr:row>12</xdr:row>
      <xdr:rowOff>676275</xdr:rowOff>
    </xdr:to>
    <xdr:pic>
      <xdr:nvPicPr>
        <xdr:cNvPr id="1037" name="Picture 63" descr="dohlox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1450" y="2400300"/>
          <a:ext cx="25146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1295400</xdr:colOff>
      <xdr:row>8</xdr:row>
      <xdr:rowOff>123825</xdr:rowOff>
    </xdr:from>
    <xdr:to>
      <xdr:col>3</xdr:col>
      <xdr:colOff>2190750</xdr:colOff>
      <xdr:row>12</xdr:row>
      <xdr:rowOff>666750</xdr:rowOff>
    </xdr:to>
    <xdr:pic>
      <xdr:nvPicPr>
        <xdr:cNvPr id="1038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43200" y="2447925"/>
          <a:ext cx="24288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8</xdr:row>
      <xdr:rowOff>104775</xdr:rowOff>
    </xdr:from>
    <xdr:to>
      <xdr:col>5</xdr:col>
      <xdr:colOff>990600</xdr:colOff>
      <xdr:row>12</xdr:row>
      <xdr:rowOff>628650</xdr:rowOff>
    </xdr:to>
    <xdr:pic>
      <xdr:nvPicPr>
        <xdr:cNvPr id="1039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257800" y="2428875"/>
          <a:ext cx="21431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447675</xdr:colOff>
      <xdr:row>9</xdr:row>
      <xdr:rowOff>0</xdr:rowOff>
    </xdr:from>
    <xdr:to>
      <xdr:col>11</xdr:col>
      <xdr:colOff>714375</xdr:colOff>
      <xdr:row>12</xdr:row>
      <xdr:rowOff>619125</xdr:rowOff>
    </xdr:to>
    <xdr:pic>
      <xdr:nvPicPr>
        <xdr:cNvPr id="1040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753975" y="2476500"/>
          <a:ext cx="29337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781050</xdr:colOff>
      <xdr:row>9</xdr:row>
      <xdr:rowOff>19050</xdr:rowOff>
    </xdr:from>
    <xdr:to>
      <xdr:col>12</xdr:col>
      <xdr:colOff>1914525</xdr:colOff>
      <xdr:row>12</xdr:row>
      <xdr:rowOff>619125</xdr:rowOff>
    </xdr:to>
    <xdr:pic>
      <xdr:nvPicPr>
        <xdr:cNvPr id="1041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754350" y="2495550"/>
          <a:ext cx="24765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304800</xdr:colOff>
      <xdr:row>64</xdr:row>
      <xdr:rowOff>0</xdr:rowOff>
    </xdr:from>
    <xdr:to>
      <xdr:col>8</xdr:col>
      <xdr:colOff>952500</xdr:colOff>
      <xdr:row>64</xdr:row>
      <xdr:rowOff>0</xdr:rowOff>
    </xdr:to>
    <xdr:pic>
      <xdr:nvPicPr>
        <xdr:cNvPr id="1042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1172825" y="54616350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285750</xdr:colOff>
      <xdr:row>64</xdr:row>
      <xdr:rowOff>0</xdr:rowOff>
    </xdr:from>
    <xdr:to>
      <xdr:col>8</xdr:col>
      <xdr:colOff>952500</xdr:colOff>
      <xdr:row>64</xdr:row>
      <xdr:rowOff>0</xdr:rowOff>
    </xdr:to>
    <xdr:pic>
      <xdr:nvPicPr>
        <xdr:cNvPr id="1043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1153775" y="5461635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238125</xdr:colOff>
      <xdr:row>64</xdr:row>
      <xdr:rowOff>0</xdr:rowOff>
    </xdr:from>
    <xdr:to>
      <xdr:col>8</xdr:col>
      <xdr:colOff>1143000</xdr:colOff>
      <xdr:row>64</xdr:row>
      <xdr:rowOff>0</xdr:rowOff>
    </xdr:to>
    <xdr:pic>
      <xdr:nvPicPr>
        <xdr:cNvPr id="1044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106150" y="54616350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123825</xdr:colOff>
      <xdr:row>64</xdr:row>
      <xdr:rowOff>0</xdr:rowOff>
    </xdr:from>
    <xdr:to>
      <xdr:col>8</xdr:col>
      <xdr:colOff>485775</xdr:colOff>
      <xdr:row>64</xdr:row>
      <xdr:rowOff>0</xdr:rowOff>
    </xdr:to>
    <xdr:pic>
      <xdr:nvPicPr>
        <xdr:cNvPr id="1045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0991850" y="5461635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64</xdr:row>
      <xdr:rowOff>0</xdr:rowOff>
    </xdr:from>
    <xdr:to>
      <xdr:col>8</xdr:col>
      <xdr:colOff>495300</xdr:colOff>
      <xdr:row>64</xdr:row>
      <xdr:rowOff>0</xdr:rowOff>
    </xdr:to>
    <xdr:pic>
      <xdr:nvPicPr>
        <xdr:cNvPr id="1046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020425" y="5461635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64</xdr:row>
      <xdr:rowOff>0</xdr:rowOff>
    </xdr:from>
    <xdr:to>
      <xdr:col>8</xdr:col>
      <xdr:colOff>523875</xdr:colOff>
      <xdr:row>64</xdr:row>
      <xdr:rowOff>0</xdr:rowOff>
    </xdr:to>
    <xdr:pic>
      <xdr:nvPicPr>
        <xdr:cNvPr id="1047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963275" y="5461635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</xdr:row>
      <xdr:rowOff>19050</xdr:rowOff>
    </xdr:from>
    <xdr:to>
      <xdr:col>12</xdr:col>
      <xdr:colOff>1971675</xdr:colOff>
      <xdr:row>7</xdr:row>
      <xdr:rowOff>38100</xdr:rowOff>
    </xdr:to>
    <xdr:pic>
      <xdr:nvPicPr>
        <xdr:cNvPr id="1048" name="Рисунок 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775" y="19050"/>
          <a:ext cx="18183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38</xdr:row>
      <xdr:rowOff>66675</xdr:rowOff>
    </xdr:from>
    <xdr:to>
      <xdr:col>8</xdr:col>
      <xdr:colOff>1228725</xdr:colOff>
      <xdr:row>38</xdr:row>
      <xdr:rowOff>781050</xdr:rowOff>
    </xdr:to>
    <xdr:pic>
      <xdr:nvPicPr>
        <xdr:cNvPr id="1049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82325" y="27222450"/>
          <a:ext cx="1114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95250</xdr:colOff>
      <xdr:row>6</xdr:row>
      <xdr:rowOff>76200</xdr:rowOff>
    </xdr:from>
    <xdr:to>
      <xdr:col>19</xdr:col>
      <xdr:colOff>571500</xdr:colOff>
      <xdr:row>12</xdr:row>
      <xdr:rowOff>285750</xdr:rowOff>
    </xdr:to>
    <xdr:pic>
      <xdr:nvPicPr>
        <xdr:cNvPr id="1050" name="Picture 57" descr="p1_5031023474798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592800" y="2095500"/>
          <a:ext cx="23050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409575</xdr:colOff>
      <xdr:row>50</xdr:row>
      <xdr:rowOff>66675</xdr:rowOff>
    </xdr:from>
    <xdr:to>
      <xdr:col>8</xdr:col>
      <xdr:colOff>1057275</xdr:colOff>
      <xdr:row>50</xdr:row>
      <xdr:rowOff>1209675</xdr:rowOff>
    </xdr:to>
    <xdr:pic>
      <xdr:nvPicPr>
        <xdr:cNvPr id="1051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277600" y="38585775"/>
          <a:ext cx="647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428625</xdr:colOff>
      <xdr:row>51</xdr:row>
      <xdr:rowOff>95250</xdr:rowOff>
    </xdr:from>
    <xdr:to>
      <xdr:col>8</xdr:col>
      <xdr:colOff>1076325</xdr:colOff>
      <xdr:row>51</xdr:row>
      <xdr:rowOff>1209675</xdr:rowOff>
    </xdr:to>
    <xdr:pic>
      <xdr:nvPicPr>
        <xdr:cNvPr id="1052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296650" y="39881175"/>
          <a:ext cx="6477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466725</xdr:colOff>
      <xdr:row>9</xdr:row>
      <xdr:rowOff>19050</xdr:rowOff>
    </xdr:from>
    <xdr:to>
      <xdr:col>9</xdr:col>
      <xdr:colOff>342900</xdr:colOff>
      <xdr:row>12</xdr:row>
      <xdr:rowOff>590550</xdr:rowOff>
    </xdr:to>
    <xdr:pic>
      <xdr:nvPicPr>
        <xdr:cNvPr id="1053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591800" y="2495550"/>
          <a:ext cx="2057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14</xdr:row>
      <xdr:rowOff>123825</xdr:rowOff>
    </xdr:from>
    <xdr:to>
      <xdr:col>11</xdr:col>
      <xdr:colOff>1257300</xdr:colOff>
      <xdr:row>14</xdr:row>
      <xdr:rowOff>923925</xdr:rowOff>
    </xdr:to>
    <xdr:pic>
      <xdr:nvPicPr>
        <xdr:cNvPr id="1054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039975" y="5276850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42</xdr:row>
      <xdr:rowOff>123825</xdr:rowOff>
    </xdr:from>
    <xdr:to>
      <xdr:col>8</xdr:col>
      <xdr:colOff>1352550</xdr:colOff>
      <xdr:row>42</xdr:row>
      <xdr:rowOff>942975</xdr:rowOff>
    </xdr:to>
    <xdr:pic>
      <xdr:nvPicPr>
        <xdr:cNvPr id="1055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34700" y="30794325"/>
          <a:ext cx="1285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45</xdr:row>
      <xdr:rowOff>85725</xdr:rowOff>
    </xdr:from>
    <xdr:to>
      <xdr:col>8</xdr:col>
      <xdr:colOff>1266825</xdr:colOff>
      <xdr:row>45</xdr:row>
      <xdr:rowOff>971550</xdr:rowOff>
    </xdr:to>
    <xdr:pic>
      <xdr:nvPicPr>
        <xdr:cNvPr id="1056" name="Picture 57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972800" y="33813750"/>
          <a:ext cx="11620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238125</xdr:colOff>
      <xdr:row>46</xdr:row>
      <xdr:rowOff>114300</xdr:rowOff>
    </xdr:from>
    <xdr:to>
      <xdr:col>8</xdr:col>
      <xdr:colOff>1038225</xdr:colOff>
      <xdr:row>46</xdr:row>
      <xdr:rowOff>828675</xdr:rowOff>
    </xdr:to>
    <xdr:pic>
      <xdr:nvPicPr>
        <xdr:cNvPr id="1057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106150" y="3485197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352425</xdr:colOff>
      <xdr:row>49</xdr:row>
      <xdr:rowOff>76200</xdr:rowOff>
    </xdr:from>
    <xdr:to>
      <xdr:col>8</xdr:col>
      <xdr:colOff>1057275</xdr:colOff>
      <xdr:row>49</xdr:row>
      <xdr:rowOff>1076325</xdr:rowOff>
    </xdr:to>
    <xdr:pic>
      <xdr:nvPicPr>
        <xdr:cNvPr id="1058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220450" y="3732847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152400</xdr:colOff>
      <xdr:row>33</xdr:row>
      <xdr:rowOff>76200</xdr:rowOff>
    </xdr:from>
    <xdr:to>
      <xdr:col>8</xdr:col>
      <xdr:colOff>1266825</xdr:colOff>
      <xdr:row>33</xdr:row>
      <xdr:rowOff>866775</xdr:rowOff>
    </xdr:to>
    <xdr:pic>
      <xdr:nvPicPr>
        <xdr:cNvPr id="1059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020425" y="22926675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28</xdr:row>
      <xdr:rowOff>66675</xdr:rowOff>
    </xdr:from>
    <xdr:to>
      <xdr:col>8</xdr:col>
      <xdr:colOff>1400175</xdr:colOff>
      <xdr:row>28</xdr:row>
      <xdr:rowOff>828675</xdr:rowOff>
    </xdr:to>
    <xdr:pic>
      <xdr:nvPicPr>
        <xdr:cNvPr id="1060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953750" y="18811875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29</xdr:row>
      <xdr:rowOff>85725</xdr:rowOff>
    </xdr:from>
    <xdr:to>
      <xdr:col>8</xdr:col>
      <xdr:colOff>1247775</xdr:colOff>
      <xdr:row>29</xdr:row>
      <xdr:rowOff>885825</xdr:rowOff>
    </xdr:to>
    <xdr:pic>
      <xdr:nvPicPr>
        <xdr:cNvPr id="1061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91850" y="19716750"/>
          <a:ext cx="1123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466725</xdr:colOff>
      <xdr:row>54</xdr:row>
      <xdr:rowOff>95250</xdr:rowOff>
    </xdr:from>
    <xdr:to>
      <xdr:col>8</xdr:col>
      <xdr:colOff>914400</xdr:colOff>
      <xdr:row>54</xdr:row>
      <xdr:rowOff>1181100</xdr:rowOff>
    </xdr:to>
    <xdr:pic>
      <xdr:nvPicPr>
        <xdr:cNvPr id="1062" name="Picture 74" descr="Крем БИОЗАЩИТА -3д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334750" y="43681650"/>
          <a:ext cx="4476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428625</xdr:colOff>
      <xdr:row>52</xdr:row>
      <xdr:rowOff>76200</xdr:rowOff>
    </xdr:from>
    <xdr:to>
      <xdr:col>8</xdr:col>
      <xdr:colOff>1076325</xdr:colOff>
      <xdr:row>52</xdr:row>
      <xdr:rowOff>1228725</xdr:rowOff>
    </xdr:to>
    <xdr:pic>
      <xdr:nvPicPr>
        <xdr:cNvPr id="1063" name="Picture 51" descr="Универсальные-3d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296650" y="41128950"/>
          <a:ext cx="6477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409575</xdr:colOff>
      <xdr:row>53</xdr:row>
      <xdr:rowOff>66675</xdr:rowOff>
    </xdr:from>
    <xdr:to>
      <xdr:col>8</xdr:col>
      <xdr:colOff>1076325</xdr:colOff>
      <xdr:row>53</xdr:row>
      <xdr:rowOff>1228725</xdr:rowOff>
    </xdr:to>
    <xdr:pic>
      <xdr:nvPicPr>
        <xdr:cNvPr id="1064" name="Picture 77" descr="ОБОРОНХИМ- ПЛАСТИНЫ-3d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277600" y="42386250"/>
          <a:ext cx="666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352425</xdr:colOff>
      <xdr:row>57</xdr:row>
      <xdr:rowOff>66675</xdr:rowOff>
    </xdr:from>
    <xdr:to>
      <xdr:col>8</xdr:col>
      <xdr:colOff>1104900</xdr:colOff>
      <xdr:row>57</xdr:row>
      <xdr:rowOff>1162050</xdr:rowOff>
    </xdr:to>
    <xdr:pic>
      <xdr:nvPicPr>
        <xdr:cNvPr id="1065" name="Picture 69" descr="Жидкость Универсал 3д_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220450" y="47415450"/>
          <a:ext cx="7524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333375</xdr:colOff>
      <xdr:row>56</xdr:row>
      <xdr:rowOff>66675</xdr:rowOff>
    </xdr:from>
    <xdr:to>
      <xdr:col>8</xdr:col>
      <xdr:colOff>1104900</xdr:colOff>
      <xdr:row>56</xdr:row>
      <xdr:rowOff>1247775</xdr:rowOff>
    </xdr:to>
    <xdr:pic>
      <xdr:nvPicPr>
        <xdr:cNvPr id="1066" name="Picture 70" descr="Жидкость 2Х 3д_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201400" y="46148625"/>
          <a:ext cx="771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333375</xdr:colOff>
      <xdr:row>55</xdr:row>
      <xdr:rowOff>76200</xdr:rowOff>
    </xdr:from>
    <xdr:to>
      <xdr:col>8</xdr:col>
      <xdr:colOff>1123950</xdr:colOff>
      <xdr:row>55</xdr:row>
      <xdr:rowOff>1247775</xdr:rowOff>
    </xdr:to>
    <xdr:pic>
      <xdr:nvPicPr>
        <xdr:cNvPr id="1067" name="Picture 72" descr="Жидкость от  Комаров 3д_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201400" y="44891325"/>
          <a:ext cx="790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30</xdr:row>
      <xdr:rowOff>447675</xdr:rowOff>
    </xdr:from>
    <xdr:to>
      <xdr:col>19</xdr:col>
      <xdr:colOff>361950</xdr:colOff>
      <xdr:row>31</xdr:row>
      <xdr:rowOff>571500</xdr:rowOff>
    </xdr:to>
    <xdr:pic>
      <xdr:nvPicPr>
        <xdr:cNvPr id="1068" name="Picture 83" descr="CRW_3342ss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9907250" y="21031200"/>
          <a:ext cx="7810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171450</xdr:colOff>
      <xdr:row>30</xdr:row>
      <xdr:rowOff>19050</xdr:rowOff>
    </xdr:from>
    <xdr:to>
      <xdr:col>18</xdr:col>
      <xdr:colOff>361950</xdr:colOff>
      <xdr:row>31</xdr:row>
      <xdr:rowOff>609600</xdr:rowOff>
    </xdr:to>
    <xdr:pic>
      <xdr:nvPicPr>
        <xdr:cNvPr id="1069" name="Picture 84" descr="27827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669000" y="20602575"/>
          <a:ext cx="1409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35</xdr:row>
      <xdr:rowOff>228600</xdr:rowOff>
    </xdr:from>
    <xdr:to>
      <xdr:col>18</xdr:col>
      <xdr:colOff>361950</xdr:colOff>
      <xdr:row>36</xdr:row>
      <xdr:rowOff>657225</xdr:rowOff>
    </xdr:to>
    <xdr:pic>
      <xdr:nvPicPr>
        <xdr:cNvPr id="1070" name="Picture 85" descr="krisa-1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583275" y="24945975"/>
          <a:ext cx="14954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35</xdr:row>
      <xdr:rowOff>447675</xdr:rowOff>
    </xdr:from>
    <xdr:to>
      <xdr:col>19</xdr:col>
      <xdr:colOff>552450</xdr:colOff>
      <xdr:row>36</xdr:row>
      <xdr:rowOff>571500</xdr:rowOff>
    </xdr:to>
    <xdr:pic>
      <xdr:nvPicPr>
        <xdr:cNvPr id="1071" name="Picture 86" descr="201h328-myshoradka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9907250" y="25165050"/>
          <a:ext cx="971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48</xdr:row>
      <xdr:rowOff>66675</xdr:rowOff>
    </xdr:from>
    <xdr:to>
      <xdr:col>18</xdr:col>
      <xdr:colOff>19050</xdr:colOff>
      <xdr:row>49</xdr:row>
      <xdr:rowOff>0</xdr:rowOff>
    </xdr:to>
    <xdr:pic>
      <xdr:nvPicPr>
        <xdr:cNvPr id="1072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726150" y="36356925"/>
          <a:ext cx="1009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485775</xdr:colOff>
      <xdr:row>48</xdr:row>
      <xdr:rowOff>85725</xdr:rowOff>
    </xdr:from>
    <xdr:to>
      <xdr:col>19</xdr:col>
      <xdr:colOff>485775</xdr:colOff>
      <xdr:row>49</xdr:row>
      <xdr:rowOff>38100</xdr:rowOff>
    </xdr:to>
    <xdr:pic>
      <xdr:nvPicPr>
        <xdr:cNvPr id="1073" name="Picture 89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592925" y="36375975"/>
          <a:ext cx="1219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914400</xdr:colOff>
      <xdr:row>7</xdr:row>
      <xdr:rowOff>123825</xdr:rowOff>
    </xdr:from>
    <xdr:to>
      <xdr:col>7</xdr:col>
      <xdr:colOff>600075</xdr:colOff>
      <xdr:row>12</xdr:row>
      <xdr:rowOff>781050</xdr:rowOff>
    </xdr:to>
    <xdr:pic>
      <xdr:nvPicPr>
        <xdr:cNvPr id="1074" name="Picture 69" descr="logo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324725" y="2295525"/>
          <a:ext cx="34004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40</xdr:row>
      <xdr:rowOff>104775</xdr:rowOff>
    </xdr:from>
    <xdr:to>
      <xdr:col>8</xdr:col>
      <xdr:colOff>1162050</xdr:colOff>
      <xdr:row>40</xdr:row>
      <xdr:rowOff>781050</xdr:rowOff>
    </xdr:to>
    <xdr:pic>
      <xdr:nvPicPr>
        <xdr:cNvPr id="1075" name="Picture 70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096625" y="28984575"/>
          <a:ext cx="933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41</xdr:row>
      <xdr:rowOff>66675</xdr:rowOff>
    </xdr:from>
    <xdr:to>
      <xdr:col>8</xdr:col>
      <xdr:colOff>1314450</xdr:colOff>
      <xdr:row>41</xdr:row>
      <xdr:rowOff>866775</xdr:rowOff>
    </xdr:to>
    <xdr:pic>
      <xdr:nvPicPr>
        <xdr:cNvPr id="1076" name="Picture 71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991850" y="29832300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257175</xdr:colOff>
      <xdr:row>39</xdr:row>
      <xdr:rowOff>228600</xdr:rowOff>
    </xdr:from>
    <xdr:to>
      <xdr:col>8</xdr:col>
      <xdr:colOff>1181100</xdr:colOff>
      <xdr:row>39</xdr:row>
      <xdr:rowOff>800100</xdr:rowOff>
    </xdr:to>
    <xdr:pic>
      <xdr:nvPicPr>
        <xdr:cNvPr id="1077" name="Picture 8" descr="Granules from rodents 100g3d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125200" y="28270200"/>
          <a:ext cx="923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276225</xdr:colOff>
      <xdr:row>43</xdr:row>
      <xdr:rowOff>152400</xdr:rowOff>
    </xdr:from>
    <xdr:to>
      <xdr:col>8</xdr:col>
      <xdr:colOff>1104900</xdr:colOff>
      <xdr:row>43</xdr:row>
      <xdr:rowOff>847725</xdr:rowOff>
    </xdr:to>
    <xdr:pic>
      <xdr:nvPicPr>
        <xdr:cNvPr id="1078" name="Picture 10" descr="WAX BRIQUETTES 100g3d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44250" y="31870650"/>
          <a:ext cx="828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18</xdr:row>
      <xdr:rowOff>171450</xdr:rowOff>
    </xdr:from>
    <xdr:to>
      <xdr:col>8</xdr:col>
      <xdr:colOff>1181100</xdr:colOff>
      <xdr:row>18</xdr:row>
      <xdr:rowOff>1057275</xdr:rowOff>
    </xdr:to>
    <xdr:pic>
      <xdr:nvPicPr>
        <xdr:cNvPr id="1079" name="Рисунок 26" descr="OOO_DOXLOX_FORD-6-kont_2015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82325" y="8782050"/>
          <a:ext cx="1066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342900</xdr:colOff>
      <xdr:row>19</xdr:row>
      <xdr:rowOff>66675</xdr:rowOff>
    </xdr:from>
    <xdr:to>
      <xdr:col>8</xdr:col>
      <xdr:colOff>1000125</xdr:colOff>
      <xdr:row>19</xdr:row>
      <xdr:rowOff>1114425</xdr:rowOff>
    </xdr:to>
    <xdr:pic>
      <xdr:nvPicPr>
        <xdr:cNvPr id="1080" name="Picture 74" descr="дохлокс 3 D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210925" y="9753600"/>
          <a:ext cx="6572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257175</xdr:colOff>
      <xdr:row>60</xdr:row>
      <xdr:rowOff>66675</xdr:rowOff>
    </xdr:from>
    <xdr:to>
      <xdr:col>8</xdr:col>
      <xdr:colOff>1266825</xdr:colOff>
      <xdr:row>60</xdr:row>
      <xdr:rowOff>1209675</xdr:rowOff>
    </xdr:to>
    <xdr:pic>
      <xdr:nvPicPr>
        <xdr:cNvPr id="1081" name="Picture 77" descr="ShoeCream-transpGUBKA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125200" y="50263425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61</xdr:row>
      <xdr:rowOff>38100</xdr:rowOff>
    </xdr:from>
    <xdr:to>
      <xdr:col>8</xdr:col>
      <xdr:colOff>1304925</xdr:colOff>
      <xdr:row>61</xdr:row>
      <xdr:rowOff>1219200</xdr:rowOff>
    </xdr:to>
    <xdr:pic>
      <xdr:nvPicPr>
        <xdr:cNvPr id="1082" name="Picture 78" descr="ShoeCream-blackGUBKA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096625" y="51501675"/>
          <a:ext cx="10763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62</xdr:row>
      <xdr:rowOff>123825</xdr:rowOff>
    </xdr:from>
    <xdr:to>
      <xdr:col>8</xdr:col>
      <xdr:colOff>1247775</xdr:colOff>
      <xdr:row>62</xdr:row>
      <xdr:rowOff>1162050</xdr:rowOff>
    </xdr:to>
    <xdr:pic>
      <xdr:nvPicPr>
        <xdr:cNvPr id="1083" name="Picture 79" descr="ShoeCreamVaksa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991850" y="52854225"/>
          <a:ext cx="11239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59</xdr:row>
      <xdr:rowOff>104775</xdr:rowOff>
    </xdr:from>
    <xdr:to>
      <xdr:col>8</xdr:col>
      <xdr:colOff>1333500</xdr:colOff>
      <xdr:row>59</xdr:row>
      <xdr:rowOff>752475</xdr:rowOff>
    </xdr:to>
    <xdr:pic>
      <xdr:nvPicPr>
        <xdr:cNvPr id="1084" name="Picture 83" descr="логолеви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934700" y="49339500"/>
          <a:ext cx="12668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23</xdr:row>
      <xdr:rowOff>47625</xdr:rowOff>
    </xdr:from>
    <xdr:to>
      <xdr:col>8</xdr:col>
      <xdr:colOff>1209675</xdr:colOff>
      <xdr:row>23</xdr:row>
      <xdr:rowOff>828675</xdr:rowOff>
    </xdr:to>
    <xdr:pic>
      <xdr:nvPicPr>
        <xdr:cNvPr id="1085" name="Picture 52" descr="DOXS_6-kont_2015-09-2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010900" y="138684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400050</xdr:colOff>
      <xdr:row>24</xdr:row>
      <xdr:rowOff>85725</xdr:rowOff>
    </xdr:from>
    <xdr:to>
      <xdr:col>8</xdr:col>
      <xdr:colOff>933450</xdr:colOff>
      <xdr:row>24</xdr:row>
      <xdr:rowOff>1000125</xdr:rowOff>
    </xdr:to>
    <xdr:pic>
      <xdr:nvPicPr>
        <xdr:cNvPr id="1086" name="Picture 68" descr="Альфуцин-3д33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268075" y="14916150"/>
          <a:ext cx="533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37</xdr:row>
      <xdr:rowOff>104775</xdr:rowOff>
    </xdr:from>
    <xdr:to>
      <xdr:col>8</xdr:col>
      <xdr:colOff>1057275</xdr:colOff>
      <xdr:row>37</xdr:row>
      <xdr:rowOff>1162050</xdr:rowOff>
    </xdr:to>
    <xdr:pic>
      <xdr:nvPicPr>
        <xdr:cNvPr id="1087" name="Picture 68" descr="пена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249025" y="26060400"/>
          <a:ext cx="676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20</xdr:row>
      <xdr:rowOff>314325</xdr:rowOff>
    </xdr:from>
    <xdr:to>
      <xdr:col>9</xdr:col>
      <xdr:colOff>0</xdr:colOff>
      <xdr:row>20</xdr:row>
      <xdr:rowOff>990600</xdr:rowOff>
    </xdr:to>
    <xdr:pic>
      <xdr:nvPicPr>
        <xdr:cNvPr id="1088" name="Picture 69" descr="дохс 20лет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906125" y="11182350"/>
          <a:ext cx="14001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20</xdr:row>
      <xdr:rowOff>19050</xdr:rowOff>
    </xdr:from>
    <xdr:to>
      <xdr:col>3</xdr:col>
      <xdr:colOff>2133600</xdr:colOff>
      <xdr:row>20</xdr:row>
      <xdr:rowOff>1038225</xdr:rowOff>
    </xdr:to>
    <xdr:pic>
      <xdr:nvPicPr>
        <xdr:cNvPr id="1089" name="Picture 69" descr="20-let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019425" y="10887075"/>
          <a:ext cx="20955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0</xdr:colOff>
      <xdr:row>19</xdr:row>
      <xdr:rowOff>381000</xdr:rowOff>
    </xdr:from>
    <xdr:to>
      <xdr:col>29</xdr:col>
      <xdr:colOff>990600</xdr:colOff>
      <xdr:row>23</xdr:row>
      <xdr:rowOff>19050</xdr:rowOff>
    </xdr:to>
    <xdr:pic>
      <xdr:nvPicPr>
        <xdr:cNvPr id="1090" name="Picture 70" descr="СРАВНИТЕЛЬНЫЙ ПЛАКАТ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612225" y="10067925"/>
          <a:ext cx="5257800" cy="377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32</xdr:row>
      <xdr:rowOff>66675</xdr:rowOff>
    </xdr:from>
    <xdr:to>
      <xdr:col>8</xdr:col>
      <xdr:colOff>1295400</xdr:colOff>
      <xdr:row>32</xdr:row>
      <xdr:rowOff>847725</xdr:rowOff>
    </xdr:to>
    <xdr:pic>
      <xdr:nvPicPr>
        <xdr:cNvPr id="1091" name="Picture 16" descr="УКЛЕЕВОЙ ДОМИКФ - 2018 3d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972800" y="21983700"/>
          <a:ext cx="1190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38100</xdr:colOff>
      <xdr:row>59</xdr:row>
      <xdr:rowOff>933450</xdr:rowOff>
    </xdr:from>
    <xdr:to>
      <xdr:col>30</xdr:col>
      <xdr:colOff>571500</xdr:colOff>
      <xdr:row>63</xdr:row>
      <xdr:rowOff>85725</xdr:rowOff>
    </xdr:to>
    <xdr:pic>
      <xdr:nvPicPr>
        <xdr:cNvPr id="1092" name="Picture 68" descr="1515509552U515503Tcye5618865155_orig копия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1040725" y="50168175"/>
          <a:ext cx="6419850" cy="391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66675</xdr:colOff>
      <xdr:row>60</xdr:row>
      <xdr:rowOff>381000</xdr:rowOff>
    </xdr:from>
    <xdr:to>
      <xdr:col>30</xdr:col>
      <xdr:colOff>323850</xdr:colOff>
      <xdr:row>60</xdr:row>
      <xdr:rowOff>1143000</xdr:rowOff>
    </xdr:to>
    <xdr:pic>
      <xdr:nvPicPr>
        <xdr:cNvPr id="1093" name="Picture 83" descr="логолеви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5946100" y="50577750"/>
          <a:ext cx="12668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57150</xdr:rowOff>
    </xdr:from>
    <xdr:to>
      <xdr:col>0</xdr:col>
      <xdr:colOff>428625</xdr:colOff>
      <xdr:row>8</xdr:row>
      <xdr:rowOff>523875</xdr:rowOff>
    </xdr:to>
    <xdr:pic>
      <xdr:nvPicPr>
        <xdr:cNvPr id="2049" name="Рисунок 2" descr="C:\Users\Евгешка\Desktop\Сайт\Иконки Наши\7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704975"/>
          <a:ext cx="371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13</xdr:col>
      <xdr:colOff>352425</xdr:colOff>
      <xdr:row>6</xdr:row>
      <xdr:rowOff>57150</xdr:rowOff>
    </xdr:to>
    <xdr:pic>
      <xdr:nvPicPr>
        <xdr:cNvPr id="2050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67"/>
  <sheetViews>
    <sheetView showGridLines="0" tabSelected="1" view="pageBreakPreview" topLeftCell="C2" zoomScale="45" zoomScaleNormal="40" zoomScaleSheetLayoutView="40" zoomScalePageLayoutView="50" workbookViewId="0">
      <selection activeCell="Z69" sqref="Z69"/>
    </sheetView>
  </sheetViews>
  <sheetFormatPr defaultRowHeight="30"/>
  <cols>
    <col min="1" max="1" width="9.28515625" style="1" customWidth="1"/>
    <col min="2" max="2" width="12.42578125" style="1" customWidth="1"/>
    <col min="3" max="3" width="23" style="1" customWidth="1"/>
    <col min="4" max="4" width="33.5703125" style="1" customWidth="1"/>
    <col min="5" max="5" width="17.85546875" style="1" customWidth="1"/>
    <col min="6" max="6" width="43.28515625" style="5" customWidth="1"/>
    <col min="7" max="7" width="12.42578125" style="1" customWidth="1"/>
    <col min="8" max="8" width="11.140625" style="1" customWidth="1"/>
    <col min="9" max="9" width="21.5703125" style="1" customWidth="1"/>
    <col min="10" max="10" width="17.7109375" style="1" customWidth="1"/>
    <col min="11" max="11" width="22.28515625" style="1" customWidth="1"/>
    <col min="12" max="12" width="20.140625" style="4" customWidth="1"/>
    <col min="13" max="13" width="30.5703125" style="175" customWidth="1"/>
    <col min="14" max="15" width="0.140625" style="1" hidden="1" customWidth="1"/>
    <col min="16" max="16" width="2.140625" style="79" customWidth="1"/>
    <col min="17" max="19" width="9.140625" style="1"/>
    <col min="20" max="20" width="10.140625" style="85" customWidth="1"/>
    <col min="21" max="21" width="2.42578125" style="79" hidden="1" customWidth="1"/>
    <col min="22" max="22" width="9.140625" style="86"/>
    <col min="23" max="29" width="9.140625" style="1"/>
    <col min="30" max="30" width="15.140625" style="1" customWidth="1"/>
    <col min="31" max="16384" width="9.140625" style="1"/>
  </cols>
  <sheetData>
    <row r="1" spans="1:30" ht="30.75" hidden="1" thickBot="1">
      <c r="A1" s="224"/>
      <c r="B1" s="225"/>
      <c r="C1" s="225"/>
      <c r="D1" s="225"/>
      <c r="E1" s="225"/>
      <c r="F1" s="226"/>
      <c r="G1" s="225"/>
      <c r="H1" s="225"/>
      <c r="I1" s="225"/>
      <c r="J1" s="225"/>
      <c r="K1" s="225"/>
      <c r="L1" s="227"/>
      <c r="M1" s="228"/>
      <c r="N1" s="225"/>
      <c r="O1" s="225"/>
      <c r="P1" s="229"/>
      <c r="Q1" s="225"/>
      <c r="R1" s="225"/>
      <c r="S1" s="225"/>
      <c r="T1" s="230"/>
    </row>
    <row r="2" spans="1:30" ht="128.25" customHeight="1" thickTop="1" thickBot="1">
      <c r="A2" s="309"/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176"/>
      <c r="N2" s="88"/>
      <c r="O2" s="88"/>
      <c r="P2" s="89"/>
      <c r="Q2" s="311" t="s">
        <v>248</v>
      </c>
      <c r="R2" s="312"/>
      <c r="S2" s="312"/>
      <c r="T2" s="313"/>
      <c r="W2" s="359" t="s">
        <v>109</v>
      </c>
      <c r="X2" s="359"/>
      <c r="Y2" s="359"/>
      <c r="Z2" s="359"/>
      <c r="AA2" s="357">
        <f>1*M66</f>
        <v>0</v>
      </c>
      <c r="AB2" s="358"/>
      <c r="AC2" s="358"/>
      <c r="AD2" s="358"/>
    </row>
    <row r="3" spans="1:30" ht="12" customHeight="1" thickBot="1">
      <c r="A3" s="314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177"/>
      <c r="N3" s="86"/>
      <c r="O3" s="86"/>
      <c r="P3" s="90"/>
      <c r="Q3" s="316"/>
      <c r="R3" s="317"/>
      <c r="S3" s="317"/>
      <c r="T3" s="318"/>
      <c r="V3" s="139"/>
      <c r="W3" s="361" t="s">
        <v>110</v>
      </c>
      <c r="X3" s="361"/>
      <c r="Y3" s="361"/>
      <c r="Z3" s="361"/>
      <c r="AA3" s="360">
        <f ca="1">1*'Обьем Вес '!N57</f>
        <v>0</v>
      </c>
      <c r="AB3" s="360"/>
      <c r="AC3" s="360"/>
      <c r="AD3" s="360"/>
    </row>
    <row r="4" spans="1:30" ht="18.75" customHeight="1" thickBot="1">
      <c r="A4" s="314"/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177"/>
      <c r="N4" s="86"/>
      <c r="O4" s="86"/>
      <c r="P4" s="91"/>
      <c r="Q4" s="319"/>
      <c r="R4" s="320"/>
      <c r="S4" s="320"/>
      <c r="T4" s="321"/>
      <c r="V4" s="139"/>
      <c r="W4" s="361"/>
      <c r="X4" s="361"/>
      <c r="Y4" s="361"/>
      <c r="Z4" s="361"/>
      <c r="AA4" s="360"/>
      <c r="AB4" s="360"/>
      <c r="AC4" s="360"/>
      <c r="AD4" s="360"/>
    </row>
    <row r="5" spans="1:30" ht="12" hidden="1" customHeight="1">
      <c r="A5" s="314"/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177"/>
      <c r="N5" s="86"/>
      <c r="O5" s="86"/>
      <c r="P5" s="92"/>
      <c r="Q5" s="131"/>
      <c r="R5" s="132"/>
      <c r="S5" s="132"/>
      <c r="T5" s="231"/>
      <c r="V5" s="139"/>
      <c r="W5" s="361"/>
      <c r="X5" s="361"/>
      <c r="Y5" s="361"/>
      <c r="Z5" s="361"/>
      <c r="AA5" s="360"/>
      <c r="AB5" s="360"/>
      <c r="AC5" s="360"/>
      <c r="AD5" s="360"/>
    </row>
    <row r="6" spans="1:30" ht="6" hidden="1" customHeight="1">
      <c r="A6" s="314"/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177"/>
      <c r="N6" s="86"/>
      <c r="O6" s="86"/>
      <c r="P6" s="92"/>
      <c r="Q6" s="131"/>
      <c r="R6" s="132"/>
      <c r="S6" s="132"/>
      <c r="T6" s="231"/>
      <c r="V6" s="139"/>
      <c r="W6" s="361"/>
      <c r="X6" s="361"/>
      <c r="Y6" s="361"/>
      <c r="Z6" s="361"/>
      <c r="AA6" s="360"/>
      <c r="AB6" s="360"/>
      <c r="AC6" s="360"/>
      <c r="AD6" s="360"/>
    </row>
    <row r="7" spans="1:30" ht="12" customHeight="1" thickBot="1">
      <c r="A7" s="232"/>
      <c r="B7" s="73"/>
      <c r="C7" s="73"/>
      <c r="D7" s="73"/>
      <c r="E7" s="73"/>
      <c r="F7" s="74"/>
      <c r="G7" s="73"/>
      <c r="H7" s="73"/>
      <c r="I7" s="73"/>
      <c r="J7" s="73"/>
      <c r="K7" s="73"/>
      <c r="L7" s="75"/>
      <c r="M7" s="177"/>
      <c r="N7" s="86"/>
      <c r="O7" s="86"/>
      <c r="P7" s="93"/>
      <c r="Q7" s="331"/>
      <c r="R7" s="332"/>
      <c r="S7" s="332"/>
      <c r="T7" s="333"/>
      <c r="V7" s="139"/>
      <c r="W7" s="361"/>
      <c r="X7" s="361"/>
      <c r="Y7" s="361"/>
      <c r="Z7" s="361"/>
      <c r="AA7" s="360"/>
      <c r="AB7" s="360"/>
      <c r="AC7" s="360"/>
      <c r="AD7" s="360"/>
    </row>
    <row r="8" spans="1:30" ht="12" customHeight="1" thickBot="1">
      <c r="A8" s="322" t="s">
        <v>39</v>
      </c>
      <c r="B8" s="323"/>
      <c r="C8" s="323"/>
      <c r="D8" s="323"/>
      <c r="E8" s="323"/>
      <c r="F8" s="323"/>
      <c r="G8" s="323"/>
      <c r="H8" s="323"/>
      <c r="I8" s="323"/>
      <c r="J8" s="323"/>
      <c r="K8" s="323"/>
      <c r="L8" s="323"/>
      <c r="M8" s="324"/>
      <c r="N8" s="86"/>
      <c r="O8" s="86"/>
      <c r="P8" s="94"/>
      <c r="Q8" s="331"/>
      <c r="R8" s="332"/>
      <c r="S8" s="332"/>
      <c r="T8" s="333"/>
      <c r="V8" s="139"/>
      <c r="W8" s="361"/>
      <c r="X8" s="361"/>
      <c r="Y8" s="361"/>
      <c r="Z8" s="361"/>
      <c r="AA8" s="360"/>
      <c r="AB8" s="360"/>
      <c r="AC8" s="360"/>
      <c r="AD8" s="360"/>
    </row>
    <row r="9" spans="1:30" ht="12" customHeight="1" thickBot="1">
      <c r="A9" s="325"/>
      <c r="B9" s="323"/>
      <c r="C9" s="323"/>
      <c r="D9" s="323"/>
      <c r="E9" s="323"/>
      <c r="F9" s="323"/>
      <c r="G9" s="323"/>
      <c r="H9" s="323"/>
      <c r="I9" s="323"/>
      <c r="J9" s="323"/>
      <c r="K9" s="323"/>
      <c r="L9" s="323"/>
      <c r="M9" s="324"/>
      <c r="N9" s="86"/>
      <c r="O9" s="86"/>
      <c r="P9" s="94"/>
      <c r="Q9" s="331"/>
      <c r="R9" s="332"/>
      <c r="S9" s="332"/>
      <c r="T9" s="333"/>
      <c r="V9" s="139"/>
      <c r="W9" s="361"/>
      <c r="X9" s="361"/>
      <c r="Y9" s="361"/>
      <c r="Z9" s="361"/>
      <c r="AA9" s="360"/>
      <c r="AB9" s="360"/>
      <c r="AC9" s="360"/>
      <c r="AD9" s="360"/>
    </row>
    <row r="10" spans="1:30" ht="5.25" customHeight="1" thickBot="1">
      <c r="A10" s="325"/>
      <c r="B10" s="323"/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4"/>
      <c r="N10" s="86"/>
      <c r="O10" s="86"/>
      <c r="P10" s="94"/>
      <c r="Q10" s="331"/>
      <c r="R10" s="332"/>
      <c r="S10" s="332"/>
      <c r="T10" s="333"/>
      <c r="V10" s="139"/>
      <c r="W10" s="361"/>
      <c r="X10" s="361"/>
      <c r="Y10" s="361"/>
      <c r="Z10" s="361"/>
      <c r="AA10" s="360"/>
      <c r="AB10" s="360"/>
      <c r="AC10" s="360"/>
      <c r="AD10" s="360"/>
    </row>
    <row r="11" spans="1:30" ht="34.5" thickBot="1">
      <c r="A11" s="325"/>
      <c r="B11" s="323"/>
      <c r="C11" s="323"/>
      <c r="D11" s="323"/>
      <c r="E11" s="323"/>
      <c r="F11" s="323"/>
      <c r="G11" s="323"/>
      <c r="H11" s="323"/>
      <c r="I11" s="323"/>
      <c r="J11" s="323"/>
      <c r="K11" s="323"/>
      <c r="L11" s="323"/>
      <c r="M11" s="324"/>
      <c r="N11" s="86"/>
      <c r="O11" s="86"/>
      <c r="P11" s="94"/>
      <c r="Q11" s="331"/>
      <c r="R11" s="332"/>
      <c r="S11" s="332"/>
      <c r="T11" s="333"/>
      <c r="V11" s="139"/>
      <c r="W11" s="361"/>
      <c r="X11" s="361"/>
      <c r="Y11" s="361"/>
      <c r="Z11" s="361"/>
      <c r="AA11" s="360"/>
      <c r="AB11" s="360"/>
      <c r="AC11" s="360"/>
      <c r="AD11" s="360"/>
    </row>
    <row r="12" spans="1:30" ht="28.5" customHeight="1" thickBot="1">
      <c r="A12" s="325"/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4"/>
      <c r="N12" s="86"/>
      <c r="O12" s="86"/>
      <c r="P12" s="90"/>
      <c r="Q12" s="133"/>
      <c r="R12" s="134"/>
      <c r="S12" s="134"/>
      <c r="T12" s="233"/>
      <c r="V12" s="139"/>
      <c r="W12" s="361"/>
      <c r="X12" s="361"/>
      <c r="Y12" s="361"/>
      <c r="Z12" s="361"/>
      <c r="AA12" s="360"/>
      <c r="AB12" s="360"/>
      <c r="AC12" s="360"/>
      <c r="AD12" s="360"/>
    </row>
    <row r="13" spans="1:30" ht="73.5" customHeight="1" thickBot="1">
      <c r="A13" s="326"/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8"/>
      <c r="N13" s="86"/>
      <c r="O13" s="86"/>
      <c r="P13" s="91"/>
      <c r="Q13" s="135"/>
      <c r="R13" s="136"/>
      <c r="S13" s="136"/>
      <c r="T13" s="234"/>
      <c r="V13" s="139"/>
      <c r="W13" s="361" t="s">
        <v>111</v>
      </c>
      <c r="X13" s="361"/>
      <c r="Y13" s="361"/>
      <c r="Z13" s="361"/>
      <c r="AA13" s="360">
        <f ca="1">1*'Обьем Вес '!M57</f>
        <v>0</v>
      </c>
      <c r="AB13" s="360"/>
      <c r="AC13" s="360"/>
      <c r="AD13" s="360"/>
    </row>
    <row r="14" spans="1:30" ht="69" customHeight="1" thickTop="1" thickBot="1">
      <c r="A14" s="300" t="s">
        <v>187</v>
      </c>
      <c r="B14" s="301"/>
      <c r="C14" s="301"/>
      <c r="D14" s="301"/>
      <c r="E14" s="301"/>
      <c r="F14" s="301"/>
      <c r="G14" s="301"/>
      <c r="H14" s="301"/>
      <c r="I14" s="302"/>
      <c r="J14" s="197" t="s">
        <v>170</v>
      </c>
      <c r="K14" s="197" t="s">
        <v>171</v>
      </c>
      <c r="L14" s="329" t="s">
        <v>180</v>
      </c>
      <c r="M14" s="55" t="s">
        <v>21</v>
      </c>
      <c r="N14" s="86"/>
      <c r="O14" s="86"/>
      <c r="P14" s="81"/>
      <c r="Q14" s="303" t="s">
        <v>234</v>
      </c>
      <c r="R14" s="304"/>
      <c r="S14" s="304"/>
      <c r="T14" s="305"/>
      <c r="W14" s="361"/>
      <c r="X14" s="361"/>
      <c r="Y14" s="361"/>
      <c r="Z14" s="361"/>
      <c r="AA14" s="360"/>
      <c r="AB14" s="360"/>
      <c r="AC14" s="360"/>
      <c r="AD14" s="360"/>
    </row>
    <row r="15" spans="1:30" ht="78.75" customHeight="1" thickBot="1">
      <c r="A15" s="235" t="s">
        <v>2</v>
      </c>
      <c r="B15" s="205" t="s">
        <v>3</v>
      </c>
      <c r="C15" s="203" t="s">
        <v>27</v>
      </c>
      <c r="D15" s="204" t="s">
        <v>15</v>
      </c>
      <c r="E15" s="204" t="s">
        <v>16</v>
      </c>
      <c r="F15" s="204" t="s">
        <v>11</v>
      </c>
      <c r="G15" s="204" t="s">
        <v>14</v>
      </c>
      <c r="H15" s="204" t="s">
        <v>71</v>
      </c>
      <c r="I15" s="206" t="s">
        <v>4</v>
      </c>
      <c r="J15" s="36" t="s">
        <v>49</v>
      </c>
      <c r="K15" s="37" t="s">
        <v>68</v>
      </c>
      <c r="L15" s="330"/>
      <c r="M15" s="55" t="s">
        <v>134</v>
      </c>
      <c r="N15" s="86"/>
      <c r="O15" s="86"/>
      <c r="P15" s="80"/>
      <c r="Q15" s="306"/>
      <c r="R15" s="307"/>
      <c r="S15" s="307"/>
      <c r="T15" s="308"/>
      <c r="W15" s="359" t="s">
        <v>112</v>
      </c>
      <c r="X15" s="359"/>
      <c r="Y15" s="359"/>
      <c r="Z15" s="359"/>
      <c r="AA15" s="358">
        <f ca="1">1*'Обьем Вес '!C57</f>
        <v>0</v>
      </c>
      <c r="AB15" s="358"/>
      <c r="AC15" s="358"/>
      <c r="AD15" s="358"/>
    </row>
    <row r="16" spans="1:30" ht="54" customHeight="1" thickBot="1">
      <c r="A16" s="276" t="s">
        <v>59</v>
      </c>
      <c r="B16" s="339"/>
      <c r="C16" s="339"/>
      <c r="D16" s="339"/>
      <c r="E16" s="339"/>
      <c r="F16" s="339"/>
      <c r="G16" s="339"/>
      <c r="H16" s="339"/>
      <c r="I16" s="339"/>
      <c r="J16" s="339"/>
      <c r="K16" s="339"/>
      <c r="L16" s="340"/>
      <c r="M16" s="178"/>
      <c r="N16" s="86"/>
      <c r="O16" s="86"/>
      <c r="P16" s="80"/>
      <c r="Q16" s="343"/>
      <c r="R16" s="344"/>
      <c r="S16" s="344"/>
      <c r="T16" s="345"/>
      <c r="W16" s="359"/>
      <c r="X16" s="359"/>
      <c r="Y16" s="359"/>
      <c r="Z16" s="359"/>
      <c r="AA16" s="358"/>
      <c r="AB16" s="358"/>
      <c r="AC16" s="358"/>
      <c r="AD16" s="358"/>
    </row>
    <row r="17" spans="1:30" ht="69.95" customHeight="1" thickBot="1">
      <c r="A17" s="236">
        <v>1</v>
      </c>
      <c r="B17" s="67" t="s">
        <v>6</v>
      </c>
      <c r="C17" s="142" t="s">
        <v>125</v>
      </c>
      <c r="D17" s="63" t="s">
        <v>75</v>
      </c>
      <c r="E17" s="141" t="s">
        <v>67</v>
      </c>
      <c r="F17" s="188" t="s">
        <v>137</v>
      </c>
      <c r="G17" s="155" t="s">
        <v>10</v>
      </c>
      <c r="H17" s="155">
        <v>48</v>
      </c>
      <c r="I17" s="65"/>
      <c r="J17" s="149">
        <v>29</v>
      </c>
      <c r="K17" s="251">
        <v>25</v>
      </c>
      <c r="L17" s="198"/>
      <c r="M17" s="171">
        <f t="shared" ref="M17:M28" si="0">H17*K17*L17</f>
        <v>0</v>
      </c>
      <c r="N17" s="86"/>
      <c r="O17" s="86"/>
      <c r="P17" s="80"/>
      <c r="Q17" s="285" t="s">
        <v>239</v>
      </c>
      <c r="R17" s="286"/>
      <c r="S17" s="286"/>
      <c r="T17" s="287"/>
      <c r="W17" s="334"/>
      <c r="X17" s="335"/>
      <c r="Y17" s="335"/>
      <c r="Z17" s="335"/>
    </row>
    <row r="18" spans="1:30" ht="69.95" customHeight="1" thickBot="1">
      <c r="A18" s="236">
        <v>2</v>
      </c>
      <c r="B18" s="68" t="s">
        <v>12</v>
      </c>
      <c r="C18" s="143" t="s">
        <v>126</v>
      </c>
      <c r="D18" s="30" t="s">
        <v>76</v>
      </c>
      <c r="E18" s="105" t="s">
        <v>67</v>
      </c>
      <c r="F18" s="189" t="s">
        <v>138</v>
      </c>
      <c r="G18" s="156" t="s">
        <v>10</v>
      </c>
      <c r="H18" s="156">
        <v>48</v>
      </c>
      <c r="I18" s="3"/>
      <c r="J18" s="150">
        <v>29</v>
      </c>
      <c r="K18" s="252">
        <v>25</v>
      </c>
      <c r="L18" s="199"/>
      <c r="M18" s="172">
        <f t="shared" si="0"/>
        <v>0</v>
      </c>
      <c r="N18" s="86"/>
      <c r="O18" s="86"/>
      <c r="P18" s="80"/>
      <c r="Q18" s="285" t="s">
        <v>239</v>
      </c>
      <c r="R18" s="286"/>
      <c r="S18" s="286"/>
      <c r="T18" s="287"/>
      <c r="W18" s="346" t="s">
        <v>177</v>
      </c>
      <c r="X18" s="347"/>
      <c r="Y18" s="347"/>
      <c r="Z18" s="347"/>
      <c r="AA18" s="348"/>
      <c r="AB18" s="348"/>
      <c r="AC18" s="348"/>
      <c r="AD18" s="349"/>
    </row>
    <row r="19" spans="1:30" ht="84.75" customHeight="1" thickBot="1">
      <c r="A19" s="236">
        <v>3</v>
      </c>
      <c r="B19" s="68" t="s">
        <v>60</v>
      </c>
      <c r="C19" s="143" t="s">
        <v>127</v>
      </c>
      <c r="D19" s="211" t="s">
        <v>118</v>
      </c>
      <c r="E19" s="28" t="s">
        <v>0</v>
      </c>
      <c r="F19" s="189" t="s">
        <v>139</v>
      </c>
      <c r="G19" s="157" t="s">
        <v>200</v>
      </c>
      <c r="H19" s="157">
        <v>24</v>
      </c>
      <c r="I19" s="78"/>
      <c r="J19" s="151">
        <v>69</v>
      </c>
      <c r="K19" s="253">
        <v>60</v>
      </c>
      <c r="L19" s="200"/>
      <c r="M19" s="173">
        <f>L19*K19*H19</f>
        <v>0</v>
      </c>
      <c r="N19" s="86"/>
      <c r="O19" s="86"/>
      <c r="P19" s="80"/>
      <c r="Q19" s="285" t="s">
        <v>239</v>
      </c>
      <c r="R19" s="286"/>
      <c r="S19" s="286"/>
      <c r="T19" s="287"/>
      <c r="W19" s="346"/>
      <c r="X19" s="347"/>
      <c r="Y19" s="347"/>
      <c r="Z19" s="347"/>
      <c r="AA19" s="348"/>
      <c r="AB19" s="348"/>
      <c r="AC19" s="348"/>
      <c r="AD19" s="349"/>
    </row>
    <row r="20" spans="1:30" ht="93" customHeight="1" thickBot="1">
      <c r="A20" s="236">
        <v>4</v>
      </c>
      <c r="B20" s="261" t="s">
        <v>194</v>
      </c>
      <c r="C20" s="264" t="s">
        <v>195</v>
      </c>
      <c r="D20" s="268" t="s">
        <v>196</v>
      </c>
      <c r="E20" s="269" t="s">
        <v>0</v>
      </c>
      <c r="F20" s="210" t="s">
        <v>199</v>
      </c>
      <c r="G20" s="157" t="s">
        <v>201</v>
      </c>
      <c r="H20" s="157">
        <v>20</v>
      </c>
      <c r="I20" s="78"/>
      <c r="J20" s="151">
        <v>69</v>
      </c>
      <c r="K20" s="253">
        <v>45</v>
      </c>
      <c r="L20" s="200"/>
      <c r="M20" s="173">
        <f>L20*K20*H20</f>
        <v>0</v>
      </c>
      <c r="N20" s="86"/>
      <c r="O20" s="86"/>
      <c r="P20" s="80"/>
      <c r="Q20" s="285" t="s">
        <v>237</v>
      </c>
      <c r="R20" s="286"/>
      <c r="S20" s="286"/>
      <c r="T20" s="287"/>
      <c r="W20" s="350"/>
      <c r="X20" s="351"/>
      <c r="Y20" s="351"/>
      <c r="Z20" s="351"/>
      <c r="AA20" s="352"/>
      <c r="AB20" s="352"/>
      <c r="AC20" s="352"/>
      <c r="AD20" s="352"/>
    </row>
    <row r="21" spans="1:30" ht="93" customHeight="1" thickBot="1">
      <c r="A21" s="236">
        <v>5</v>
      </c>
      <c r="B21" s="266" t="s">
        <v>194</v>
      </c>
      <c r="C21" s="267" t="s">
        <v>236</v>
      </c>
      <c r="D21" s="270" t="s">
        <v>244</v>
      </c>
      <c r="E21" s="271" t="s">
        <v>0</v>
      </c>
      <c r="F21" s="64" t="s">
        <v>245</v>
      </c>
      <c r="G21" s="155" t="s">
        <v>10</v>
      </c>
      <c r="H21" s="155">
        <v>48</v>
      </c>
      <c r="I21" s="65"/>
      <c r="J21" s="149">
        <v>16</v>
      </c>
      <c r="K21" s="263">
        <v>15</v>
      </c>
      <c r="L21" s="198"/>
      <c r="M21" s="171">
        <f>H21*K21*L21</f>
        <v>0</v>
      </c>
      <c r="N21" s="86"/>
      <c r="O21" s="86"/>
      <c r="P21" s="80"/>
      <c r="Q21" s="285" t="s">
        <v>240</v>
      </c>
      <c r="R21" s="286"/>
      <c r="S21" s="286"/>
      <c r="T21" s="287"/>
      <c r="W21" s="334"/>
      <c r="X21" s="335"/>
      <c r="Y21" s="335"/>
      <c r="Z21" s="335"/>
    </row>
    <row r="22" spans="1:30" ht="69.95" customHeight="1">
      <c r="A22" s="236">
        <v>6</v>
      </c>
      <c r="B22" s="262" t="s">
        <v>40</v>
      </c>
      <c r="C22" s="265">
        <v>4620769131065</v>
      </c>
      <c r="D22" s="63" t="s">
        <v>72</v>
      </c>
      <c r="E22" s="141" t="s">
        <v>67</v>
      </c>
      <c r="F22" s="64" t="s">
        <v>140</v>
      </c>
      <c r="G22" s="155" t="s">
        <v>10</v>
      </c>
      <c r="H22" s="155">
        <v>48</v>
      </c>
      <c r="I22" s="65"/>
      <c r="J22" s="149">
        <v>27</v>
      </c>
      <c r="K22" s="251">
        <v>23</v>
      </c>
      <c r="L22" s="198"/>
      <c r="M22" s="171">
        <f t="shared" si="0"/>
        <v>0</v>
      </c>
      <c r="N22" s="86"/>
      <c r="O22" s="86"/>
      <c r="P22" s="80"/>
      <c r="Q22" s="285" t="s">
        <v>239</v>
      </c>
      <c r="R22" s="286"/>
      <c r="S22" s="286"/>
      <c r="T22" s="287"/>
      <c r="W22" s="334"/>
      <c r="X22" s="335"/>
      <c r="Y22" s="335"/>
      <c r="Z22" s="335"/>
    </row>
    <row r="23" spans="1:30" ht="69.95" customHeight="1">
      <c r="A23" s="236">
        <v>7</v>
      </c>
      <c r="B23" s="68" t="s">
        <v>45</v>
      </c>
      <c r="C23" s="164">
        <v>4620769131072</v>
      </c>
      <c r="D23" s="30" t="s">
        <v>98</v>
      </c>
      <c r="E23" s="28" t="s">
        <v>0</v>
      </c>
      <c r="F23" s="31" t="s">
        <v>179</v>
      </c>
      <c r="G23" s="156" t="s">
        <v>10</v>
      </c>
      <c r="H23" s="156">
        <v>48</v>
      </c>
      <c r="I23" s="3"/>
      <c r="J23" s="152">
        <v>27</v>
      </c>
      <c r="K23" s="252">
        <v>23</v>
      </c>
      <c r="L23" s="199"/>
      <c r="M23" s="172">
        <f t="shared" si="0"/>
        <v>0</v>
      </c>
      <c r="N23" s="86"/>
      <c r="O23" s="86"/>
      <c r="P23" s="80"/>
      <c r="Q23" s="285" t="s">
        <v>237</v>
      </c>
      <c r="R23" s="286"/>
      <c r="S23" s="286"/>
      <c r="T23" s="287"/>
      <c r="W23" s="354"/>
      <c r="X23" s="355"/>
      <c r="Y23" s="355"/>
      <c r="Z23" s="355"/>
      <c r="AA23" s="356"/>
      <c r="AB23" s="356"/>
      <c r="AC23" s="356"/>
      <c r="AD23" s="356"/>
    </row>
    <row r="24" spans="1:30" ht="79.5" customHeight="1">
      <c r="A24" s="236">
        <v>8</v>
      </c>
      <c r="B24" s="219" t="s">
        <v>61</v>
      </c>
      <c r="C24" s="220">
        <v>4620769131133</v>
      </c>
      <c r="D24" s="221" t="s">
        <v>99</v>
      </c>
      <c r="E24" s="28" t="s">
        <v>0</v>
      </c>
      <c r="F24" s="222" t="s">
        <v>141</v>
      </c>
      <c r="G24" s="157" t="s">
        <v>200</v>
      </c>
      <c r="H24" s="157">
        <v>24</v>
      </c>
      <c r="I24" s="78"/>
      <c r="J24" s="151">
        <v>63</v>
      </c>
      <c r="K24" s="252">
        <v>50</v>
      </c>
      <c r="L24" s="200"/>
      <c r="M24" s="173">
        <f>H24*K24*L24</f>
        <v>0</v>
      </c>
      <c r="N24" s="86"/>
      <c r="O24" s="86"/>
      <c r="P24" s="80"/>
      <c r="Q24" s="285" t="s">
        <v>239</v>
      </c>
      <c r="R24" s="286"/>
      <c r="S24" s="286"/>
      <c r="T24" s="287"/>
      <c r="W24" s="216"/>
      <c r="X24" s="217"/>
      <c r="Y24" s="217"/>
      <c r="Z24" s="217"/>
      <c r="AA24" s="218"/>
      <c r="AB24" s="218"/>
      <c r="AC24" s="218"/>
      <c r="AD24" s="218"/>
    </row>
    <row r="25" spans="1:30" ht="86.25" customHeight="1" thickBot="1">
      <c r="A25" s="236">
        <v>9</v>
      </c>
      <c r="B25" s="248" t="s">
        <v>60</v>
      </c>
      <c r="C25" s="165">
        <v>4607060892499</v>
      </c>
      <c r="D25" s="158" t="s">
        <v>229</v>
      </c>
      <c r="E25" s="260" t="s">
        <v>235</v>
      </c>
      <c r="F25" s="158" t="s">
        <v>230</v>
      </c>
      <c r="G25" s="157" t="s">
        <v>231</v>
      </c>
      <c r="H25" s="158">
        <v>50</v>
      </c>
      <c r="I25" s="66"/>
      <c r="J25" s="153">
        <v>90</v>
      </c>
      <c r="K25" s="254">
        <v>50</v>
      </c>
      <c r="L25" s="201"/>
      <c r="M25" s="174">
        <f>H25*K25*L25</f>
        <v>0</v>
      </c>
      <c r="N25" s="86"/>
      <c r="O25" s="86"/>
      <c r="P25" s="80"/>
      <c r="Q25" s="285" t="s">
        <v>241</v>
      </c>
      <c r="R25" s="286"/>
      <c r="S25" s="286"/>
      <c r="T25" s="287"/>
      <c r="W25" s="216"/>
      <c r="X25" s="217"/>
      <c r="Y25" s="217"/>
      <c r="Z25" s="217"/>
      <c r="AA25" s="218"/>
      <c r="AB25" s="218"/>
      <c r="AC25" s="218"/>
      <c r="AD25" s="218"/>
    </row>
    <row r="26" spans="1:30" ht="75" customHeight="1">
      <c r="A26" s="236">
        <v>10</v>
      </c>
      <c r="B26" s="69" t="s">
        <v>7</v>
      </c>
      <c r="C26" s="166">
        <v>4620769130013</v>
      </c>
      <c r="D26" s="57" t="s">
        <v>65</v>
      </c>
      <c r="E26" s="58" t="s">
        <v>0</v>
      </c>
      <c r="F26" s="64" t="s">
        <v>142</v>
      </c>
      <c r="G26" s="159" t="s">
        <v>10</v>
      </c>
      <c r="H26" s="159">
        <v>48</v>
      </c>
      <c r="I26" s="59"/>
      <c r="J26" s="149">
        <v>28</v>
      </c>
      <c r="K26" s="255">
        <v>24</v>
      </c>
      <c r="L26" s="198"/>
      <c r="M26" s="171">
        <f t="shared" si="0"/>
        <v>0</v>
      </c>
      <c r="N26" s="86"/>
      <c r="O26" s="86"/>
      <c r="P26" s="80"/>
      <c r="Q26" s="285" t="s">
        <v>237</v>
      </c>
      <c r="R26" s="286"/>
      <c r="S26" s="286"/>
      <c r="T26" s="287"/>
      <c r="W26" s="353"/>
      <c r="X26" s="353"/>
      <c r="Y26" s="353"/>
      <c r="Z26" s="353"/>
      <c r="AA26" s="353"/>
      <c r="AB26" s="353"/>
      <c r="AC26" s="353"/>
      <c r="AD26" s="353"/>
    </row>
    <row r="27" spans="1:30" ht="73.5" customHeight="1">
      <c r="A27" s="236">
        <v>11</v>
      </c>
      <c r="B27" s="70" t="s">
        <v>9</v>
      </c>
      <c r="C27" s="164">
        <v>4620769130334</v>
      </c>
      <c r="D27" s="29" t="s">
        <v>63</v>
      </c>
      <c r="E27" s="28" t="s">
        <v>0</v>
      </c>
      <c r="F27" s="83" t="s">
        <v>143</v>
      </c>
      <c r="G27" s="157" t="s">
        <v>200</v>
      </c>
      <c r="H27" s="160">
        <v>36</v>
      </c>
      <c r="I27" s="2"/>
      <c r="J27" s="150">
        <v>80</v>
      </c>
      <c r="K27" s="256">
        <v>65</v>
      </c>
      <c r="L27" s="199"/>
      <c r="M27" s="172">
        <f t="shared" si="0"/>
        <v>0</v>
      </c>
      <c r="N27" s="86"/>
      <c r="O27" s="86"/>
      <c r="P27" s="80"/>
      <c r="Q27" s="285" t="s">
        <v>239</v>
      </c>
      <c r="R27" s="286"/>
      <c r="S27" s="286"/>
      <c r="T27" s="287"/>
      <c r="W27" s="353"/>
      <c r="X27" s="353"/>
      <c r="Y27" s="353"/>
      <c r="Z27" s="353"/>
      <c r="AA27" s="353"/>
      <c r="AB27" s="353"/>
      <c r="AC27" s="353"/>
      <c r="AD27" s="353"/>
    </row>
    <row r="28" spans="1:30" ht="73.5" customHeight="1" thickBot="1">
      <c r="A28" s="236">
        <v>12</v>
      </c>
      <c r="B28" s="71" t="s">
        <v>8</v>
      </c>
      <c r="C28" s="165">
        <v>4620769130341</v>
      </c>
      <c r="D28" s="60" t="s">
        <v>66</v>
      </c>
      <c r="E28" s="61" t="s">
        <v>0</v>
      </c>
      <c r="F28" s="84" t="s">
        <v>69</v>
      </c>
      <c r="G28" s="161" t="s">
        <v>10</v>
      </c>
      <c r="H28" s="161">
        <v>48</v>
      </c>
      <c r="I28" s="62"/>
      <c r="J28" s="153">
        <v>30</v>
      </c>
      <c r="K28" s="257">
        <v>26</v>
      </c>
      <c r="L28" s="201"/>
      <c r="M28" s="174">
        <f t="shared" si="0"/>
        <v>0</v>
      </c>
      <c r="N28" s="86"/>
      <c r="O28" s="86"/>
      <c r="P28" s="80"/>
      <c r="Q28" s="285" t="s">
        <v>184</v>
      </c>
      <c r="R28" s="286"/>
      <c r="S28" s="286"/>
      <c r="T28" s="287"/>
      <c r="W28" s="353"/>
      <c r="X28" s="353"/>
      <c r="Y28" s="353"/>
      <c r="Z28" s="353"/>
      <c r="AA28" s="353"/>
      <c r="AB28" s="353"/>
      <c r="AC28" s="353"/>
      <c r="AD28" s="353"/>
    </row>
    <row r="29" spans="1:30" ht="69.95" customHeight="1">
      <c r="A29" s="236">
        <v>13</v>
      </c>
      <c r="B29" s="145" t="s">
        <v>43</v>
      </c>
      <c r="C29" s="163">
        <v>4620769131041</v>
      </c>
      <c r="D29" s="146" t="s">
        <v>119</v>
      </c>
      <c r="E29" s="58" t="s">
        <v>0</v>
      </c>
      <c r="F29" s="64" t="s">
        <v>144</v>
      </c>
      <c r="G29" s="155" t="s">
        <v>10</v>
      </c>
      <c r="H29" s="155">
        <v>48</v>
      </c>
      <c r="I29" s="65"/>
      <c r="J29" s="149">
        <v>48</v>
      </c>
      <c r="K29" s="258">
        <v>26</v>
      </c>
      <c r="L29" s="198"/>
      <c r="M29" s="171">
        <f>H29*K29*L29</f>
        <v>0</v>
      </c>
      <c r="N29" s="86"/>
      <c r="O29" s="86"/>
      <c r="P29" s="80"/>
      <c r="Q29" s="285" t="s">
        <v>184</v>
      </c>
      <c r="R29" s="286"/>
      <c r="S29" s="286"/>
      <c r="T29" s="287"/>
      <c r="W29" s="336"/>
      <c r="X29" s="337"/>
      <c r="Y29" s="337"/>
      <c r="Z29" s="337"/>
      <c r="AA29" s="338"/>
      <c r="AB29" s="338"/>
      <c r="AC29" s="338"/>
      <c r="AD29" s="338"/>
    </row>
    <row r="30" spans="1:30" ht="75" customHeight="1" thickBot="1">
      <c r="A30" s="236">
        <v>14</v>
      </c>
      <c r="B30" s="147" t="s">
        <v>120</v>
      </c>
      <c r="C30" s="167">
        <v>4620769131119</v>
      </c>
      <c r="D30" s="148" t="s">
        <v>121</v>
      </c>
      <c r="E30" s="61" t="s">
        <v>0</v>
      </c>
      <c r="F30" s="72" t="s">
        <v>122</v>
      </c>
      <c r="G30" s="158" t="s">
        <v>200</v>
      </c>
      <c r="H30" s="158">
        <v>36</v>
      </c>
      <c r="I30" s="66"/>
      <c r="J30" s="153">
        <v>86</v>
      </c>
      <c r="K30" s="257">
        <v>65</v>
      </c>
      <c r="L30" s="201"/>
      <c r="M30" s="174">
        <f>L30*K30*H30</f>
        <v>0</v>
      </c>
      <c r="N30" s="86"/>
      <c r="O30" s="86"/>
      <c r="P30" s="80"/>
      <c r="Q30" s="285" t="s">
        <v>184</v>
      </c>
      <c r="R30" s="286"/>
      <c r="S30" s="286"/>
      <c r="T30" s="287"/>
      <c r="W30" s="338"/>
      <c r="X30" s="338"/>
      <c r="Y30" s="338"/>
      <c r="Z30" s="338"/>
      <c r="AA30" s="338"/>
      <c r="AB30" s="338"/>
      <c r="AC30" s="338"/>
      <c r="AD30" s="338"/>
    </row>
    <row r="31" spans="1:30" ht="52.5" customHeight="1">
      <c r="A31" s="272" t="s">
        <v>46</v>
      </c>
      <c r="B31" s="295"/>
      <c r="C31" s="295"/>
      <c r="D31" s="296"/>
      <c r="E31" s="296"/>
      <c r="F31" s="296"/>
      <c r="G31" s="296"/>
      <c r="H31" s="296"/>
      <c r="I31" s="296"/>
      <c r="J31" s="296"/>
      <c r="K31" s="296"/>
      <c r="L31" s="297"/>
      <c r="M31" s="154">
        <f>SUM(M17:M30)</f>
        <v>0</v>
      </c>
      <c r="N31" s="86"/>
      <c r="O31" s="86"/>
      <c r="P31" s="80"/>
      <c r="Q31" s="291"/>
      <c r="R31" s="292"/>
      <c r="S31" s="292"/>
      <c r="T31" s="293"/>
    </row>
    <row r="32" spans="1:30" ht="52.5" customHeight="1">
      <c r="A32" s="276" t="s">
        <v>114</v>
      </c>
      <c r="B32" s="341"/>
      <c r="C32" s="341"/>
      <c r="D32" s="341"/>
      <c r="E32" s="341"/>
      <c r="F32" s="341"/>
      <c r="G32" s="341"/>
      <c r="H32" s="341"/>
      <c r="I32" s="341"/>
      <c r="J32" s="341"/>
      <c r="K32" s="341"/>
      <c r="L32" s="342"/>
      <c r="M32" s="179"/>
      <c r="N32" s="86"/>
      <c r="O32" s="86"/>
      <c r="P32" s="80"/>
      <c r="Q32" s="294"/>
      <c r="R32" s="292"/>
      <c r="S32" s="292"/>
      <c r="T32" s="293"/>
    </row>
    <row r="33" spans="1:26" ht="73.5" customHeight="1">
      <c r="A33" s="237">
        <v>15</v>
      </c>
      <c r="B33" s="112" t="s">
        <v>116</v>
      </c>
      <c r="C33" s="164">
        <v>4607060892529</v>
      </c>
      <c r="D33" s="56" t="s">
        <v>101</v>
      </c>
      <c r="E33" s="168" t="s">
        <v>5</v>
      </c>
      <c r="F33" s="83" t="s">
        <v>246</v>
      </c>
      <c r="G33" s="160" t="s">
        <v>13</v>
      </c>
      <c r="H33" s="160">
        <v>100</v>
      </c>
      <c r="I33" s="2"/>
      <c r="J33" s="150">
        <v>18</v>
      </c>
      <c r="K33" s="252">
        <v>15</v>
      </c>
      <c r="L33" s="199"/>
      <c r="M33" s="180">
        <f>H33*K33*L33</f>
        <v>0</v>
      </c>
      <c r="N33" s="86"/>
      <c r="O33" s="86"/>
      <c r="P33" s="80"/>
      <c r="Q33" s="285" t="s">
        <v>175</v>
      </c>
      <c r="R33" s="286"/>
      <c r="S33" s="286"/>
      <c r="T33" s="287"/>
      <c r="W33" s="334"/>
      <c r="X33" s="335"/>
      <c r="Y33" s="335"/>
      <c r="Z33" s="335"/>
    </row>
    <row r="34" spans="1:26" ht="73.5" customHeight="1">
      <c r="A34" s="237">
        <v>16</v>
      </c>
      <c r="B34" s="112" t="s">
        <v>117</v>
      </c>
      <c r="C34" s="164">
        <v>4607060892178</v>
      </c>
      <c r="D34" s="140" t="s">
        <v>115</v>
      </c>
      <c r="E34" s="168" t="s">
        <v>5</v>
      </c>
      <c r="F34" s="83" t="s">
        <v>145</v>
      </c>
      <c r="G34" s="160" t="s">
        <v>13</v>
      </c>
      <c r="H34" s="160">
        <v>125</v>
      </c>
      <c r="I34" s="2"/>
      <c r="J34" s="150">
        <v>18</v>
      </c>
      <c r="K34" s="252">
        <v>15</v>
      </c>
      <c r="L34" s="199"/>
      <c r="M34" s="180">
        <f>H34*K34*L34</f>
        <v>0</v>
      </c>
      <c r="N34" s="86"/>
      <c r="O34" s="86"/>
      <c r="P34" s="80"/>
      <c r="Q34" s="285" t="s">
        <v>175</v>
      </c>
      <c r="R34" s="286"/>
      <c r="S34" s="286"/>
      <c r="T34" s="287"/>
      <c r="W34" s="334"/>
      <c r="X34" s="335"/>
      <c r="Y34" s="335"/>
      <c r="Z34" s="335"/>
    </row>
    <row r="35" spans="1:26" ht="73.5" customHeight="1">
      <c r="A35" s="237">
        <v>17</v>
      </c>
      <c r="B35" s="112" t="s">
        <v>53</v>
      </c>
      <c r="C35" s="164">
        <v>4603646001491</v>
      </c>
      <c r="D35" s="56" t="s">
        <v>54</v>
      </c>
      <c r="E35" s="168" t="s">
        <v>5</v>
      </c>
      <c r="F35" s="82" t="s">
        <v>146</v>
      </c>
      <c r="G35" s="160" t="s">
        <v>56</v>
      </c>
      <c r="H35" s="160">
        <v>200</v>
      </c>
      <c r="I35" s="2"/>
      <c r="J35" s="150">
        <v>10</v>
      </c>
      <c r="K35" s="252">
        <v>8.5</v>
      </c>
      <c r="L35" s="199"/>
      <c r="M35" s="180">
        <f>H35*K35*L35</f>
        <v>0</v>
      </c>
      <c r="N35" s="86"/>
      <c r="O35" s="86"/>
      <c r="P35" s="80"/>
      <c r="Q35" s="285" t="s">
        <v>238</v>
      </c>
      <c r="R35" s="286"/>
      <c r="S35" s="286"/>
      <c r="T35" s="287"/>
      <c r="W35" s="334"/>
      <c r="X35" s="335"/>
      <c r="Y35" s="335"/>
      <c r="Z35" s="335"/>
    </row>
    <row r="36" spans="1:26" ht="45" customHeight="1">
      <c r="A36" s="272" t="s">
        <v>57</v>
      </c>
      <c r="B36" s="273"/>
      <c r="C36" s="273"/>
      <c r="D36" s="274"/>
      <c r="E36" s="274"/>
      <c r="F36" s="274"/>
      <c r="G36" s="274"/>
      <c r="H36" s="274"/>
      <c r="I36" s="274"/>
      <c r="J36" s="274"/>
      <c r="K36" s="274"/>
      <c r="L36" s="275"/>
      <c r="M36" s="118">
        <f>SUM(M33:M35)</f>
        <v>0</v>
      </c>
      <c r="N36" s="86"/>
      <c r="O36" s="86"/>
      <c r="P36" s="80"/>
      <c r="Q36" s="87"/>
      <c r="R36" s="86"/>
      <c r="S36" s="86"/>
      <c r="T36" s="238"/>
    </row>
    <row r="37" spans="1:26" ht="52.5" customHeight="1">
      <c r="A37" s="276" t="s">
        <v>100</v>
      </c>
      <c r="B37" s="298"/>
      <c r="C37" s="298"/>
      <c r="D37" s="298"/>
      <c r="E37" s="298"/>
      <c r="F37" s="298"/>
      <c r="G37" s="298"/>
      <c r="H37" s="298"/>
      <c r="I37" s="298"/>
      <c r="J37" s="298"/>
      <c r="K37" s="298"/>
      <c r="L37" s="299"/>
      <c r="M37" s="179"/>
      <c r="N37" s="86"/>
      <c r="O37" s="86"/>
      <c r="P37" s="80"/>
      <c r="Q37" s="87"/>
      <c r="R37" s="86"/>
      <c r="S37" s="86"/>
      <c r="T37" s="238"/>
    </row>
    <row r="38" spans="1:26" ht="94.5" customHeight="1">
      <c r="A38" s="237">
        <v>18</v>
      </c>
      <c r="B38" s="77" t="s">
        <v>221</v>
      </c>
      <c r="C38" s="164">
        <v>4607060892413</v>
      </c>
      <c r="D38" s="56" t="s">
        <v>222</v>
      </c>
      <c r="E38" s="168" t="s">
        <v>5</v>
      </c>
      <c r="F38" s="32" t="s">
        <v>223</v>
      </c>
      <c r="G38" s="160" t="s">
        <v>225</v>
      </c>
      <c r="H38" s="160">
        <v>10</v>
      </c>
      <c r="I38" s="2"/>
      <c r="J38" s="150">
        <v>350</v>
      </c>
      <c r="K38" s="170">
        <v>280</v>
      </c>
      <c r="L38" s="199"/>
      <c r="M38" s="180">
        <f>H38*K38*L38</f>
        <v>0</v>
      </c>
      <c r="N38" s="86"/>
      <c r="O38" s="86"/>
      <c r="P38" s="111"/>
      <c r="Q38" s="285" t="s">
        <v>172</v>
      </c>
      <c r="R38" s="286"/>
      <c r="S38" s="286"/>
      <c r="T38" s="287"/>
      <c r="W38" s="334"/>
      <c r="X38" s="335"/>
      <c r="Y38" s="335"/>
      <c r="Z38" s="335"/>
    </row>
    <row r="39" spans="1:26" ht="69.95" customHeight="1">
      <c r="A39" s="237">
        <v>19</v>
      </c>
      <c r="B39" s="77" t="s">
        <v>42</v>
      </c>
      <c r="C39" s="144" t="s">
        <v>128</v>
      </c>
      <c r="D39" s="56" t="s">
        <v>64</v>
      </c>
      <c r="E39" s="169" t="s">
        <v>5</v>
      </c>
      <c r="F39" s="82" t="s">
        <v>41</v>
      </c>
      <c r="G39" s="160" t="s">
        <v>226</v>
      </c>
      <c r="H39" s="160">
        <v>50</v>
      </c>
      <c r="I39" s="2"/>
      <c r="J39" s="150">
        <v>99</v>
      </c>
      <c r="K39" s="252">
        <v>90</v>
      </c>
      <c r="L39" s="199"/>
      <c r="M39" s="180">
        <f>H39*K39*L39</f>
        <v>0</v>
      </c>
      <c r="N39" s="86"/>
      <c r="O39" s="86"/>
      <c r="P39" s="111"/>
      <c r="Q39" s="285" t="s">
        <v>243</v>
      </c>
      <c r="R39" s="286"/>
      <c r="S39" s="286"/>
      <c r="T39" s="287"/>
      <c r="W39" s="334"/>
      <c r="X39" s="335"/>
      <c r="Y39" s="335"/>
      <c r="Z39" s="335"/>
    </row>
    <row r="40" spans="1:26" ht="66" customHeight="1">
      <c r="A40" s="237">
        <v>20</v>
      </c>
      <c r="B40" s="77" t="s">
        <v>181</v>
      </c>
      <c r="C40" s="144" t="s">
        <v>182</v>
      </c>
      <c r="D40" s="56" t="s">
        <v>183</v>
      </c>
      <c r="E40" s="28" t="s">
        <v>0</v>
      </c>
      <c r="F40" s="209" t="s">
        <v>186</v>
      </c>
      <c r="G40" s="156" t="s">
        <v>17</v>
      </c>
      <c r="H40" s="156">
        <v>100</v>
      </c>
      <c r="I40" s="2"/>
      <c r="J40" s="150">
        <v>16</v>
      </c>
      <c r="K40" s="252">
        <v>13</v>
      </c>
      <c r="L40" s="199"/>
      <c r="M40" s="180">
        <f>K40*H40*L40</f>
        <v>0</v>
      </c>
      <c r="N40" s="86"/>
      <c r="O40" s="86"/>
      <c r="P40" s="111"/>
      <c r="Q40" s="285" t="s">
        <v>242</v>
      </c>
      <c r="R40" s="286"/>
      <c r="S40" s="286"/>
      <c r="T40" s="287"/>
      <c r="W40" s="207"/>
      <c r="X40" s="208"/>
      <c r="Y40" s="208"/>
      <c r="Z40" s="208"/>
    </row>
    <row r="41" spans="1:26" ht="69.95" customHeight="1">
      <c r="A41" s="237">
        <v>21</v>
      </c>
      <c r="B41" s="77" t="s">
        <v>88</v>
      </c>
      <c r="C41" s="144" t="s">
        <v>129</v>
      </c>
      <c r="D41" s="56" t="s">
        <v>178</v>
      </c>
      <c r="E41" s="28" t="s">
        <v>0</v>
      </c>
      <c r="F41" s="32" t="s">
        <v>90</v>
      </c>
      <c r="G41" s="156" t="s">
        <v>17</v>
      </c>
      <c r="H41" s="156">
        <v>100</v>
      </c>
      <c r="I41" s="2"/>
      <c r="J41" s="150">
        <v>14</v>
      </c>
      <c r="K41" s="252">
        <v>10</v>
      </c>
      <c r="L41" s="199"/>
      <c r="M41" s="180">
        <f>K41*H41*L41</f>
        <v>0</v>
      </c>
      <c r="N41" s="86"/>
      <c r="O41" s="86"/>
      <c r="P41" s="111"/>
      <c r="Q41" s="285" t="s">
        <v>242</v>
      </c>
      <c r="R41" s="286"/>
      <c r="S41" s="286"/>
      <c r="T41" s="287"/>
      <c r="W41" s="334"/>
      <c r="X41" s="335"/>
      <c r="Y41" s="335"/>
      <c r="Z41" s="335"/>
    </row>
    <row r="42" spans="1:26" ht="71.25" customHeight="1">
      <c r="A42" s="237">
        <v>22</v>
      </c>
      <c r="B42" s="77" t="s">
        <v>89</v>
      </c>
      <c r="C42" s="144" t="s">
        <v>130</v>
      </c>
      <c r="D42" s="56" t="s">
        <v>178</v>
      </c>
      <c r="E42" s="28" t="s">
        <v>0</v>
      </c>
      <c r="F42" s="32" t="s">
        <v>90</v>
      </c>
      <c r="G42" s="156" t="s">
        <v>20</v>
      </c>
      <c r="H42" s="156">
        <v>50</v>
      </c>
      <c r="I42" s="2"/>
      <c r="J42" s="150">
        <v>20</v>
      </c>
      <c r="K42" s="252">
        <v>15</v>
      </c>
      <c r="L42" s="199"/>
      <c r="M42" s="180">
        <f>H42*K42*L42</f>
        <v>0</v>
      </c>
      <c r="N42" s="86"/>
      <c r="O42" s="86"/>
      <c r="P42" s="111"/>
      <c r="Q42" s="285" t="s">
        <v>242</v>
      </c>
      <c r="R42" s="286"/>
      <c r="S42" s="286"/>
      <c r="T42" s="287"/>
      <c r="W42" s="334"/>
      <c r="X42" s="335"/>
      <c r="Y42" s="335"/>
      <c r="Z42" s="335"/>
    </row>
    <row r="43" spans="1:26" ht="82.5" customHeight="1">
      <c r="A43" s="237">
        <v>23</v>
      </c>
      <c r="B43" s="77" t="s">
        <v>93</v>
      </c>
      <c r="C43" s="144" t="s">
        <v>131</v>
      </c>
      <c r="D43" s="56" t="s">
        <v>190</v>
      </c>
      <c r="E43" s="169" t="s">
        <v>5</v>
      </c>
      <c r="F43" s="82" t="s">
        <v>94</v>
      </c>
      <c r="G43" s="160" t="s">
        <v>226</v>
      </c>
      <c r="H43" s="160">
        <v>50</v>
      </c>
      <c r="I43" s="2"/>
      <c r="J43" s="150">
        <v>95</v>
      </c>
      <c r="K43" s="252">
        <v>80</v>
      </c>
      <c r="L43" s="199"/>
      <c r="M43" s="180">
        <f>K43*H43*L43</f>
        <v>0</v>
      </c>
      <c r="N43" s="86"/>
      <c r="O43" s="86"/>
      <c r="P43" s="111"/>
      <c r="Q43" s="285" t="s">
        <v>176</v>
      </c>
      <c r="R43" s="286"/>
      <c r="S43" s="286"/>
      <c r="T43" s="287"/>
      <c r="W43" s="334"/>
      <c r="X43" s="335"/>
      <c r="Y43" s="335"/>
      <c r="Z43" s="335"/>
    </row>
    <row r="44" spans="1:26" ht="79.5" customHeight="1">
      <c r="A44" s="237">
        <v>24</v>
      </c>
      <c r="B44" s="77" t="s">
        <v>188</v>
      </c>
      <c r="C44" s="144" t="s">
        <v>189</v>
      </c>
      <c r="D44" s="56" t="s">
        <v>192</v>
      </c>
      <c r="E44" s="28" t="s">
        <v>0</v>
      </c>
      <c r="F44" s="32" t="s">
        <v>191</v>
      </c>
      <c r="G44" s="156" t="s">
        <v>227</v>
      </c>
      <c r="H44" s="156">
        <v>120</v>
      </c>
      <c r="I44" s="2"/>
      <c r="J44" s="150">
        <v>20</v>
      </c>
      <c r="K44" s="252">
        <v>15</v>
      </c>
      <c r="L44" s="199"/>
      <c r="M44" s="180">
        <f>K44*H44*L44</f>
        <v>0</v>
      </c>
      <c r="N44" s="86"/>
      <c r="O44" s="86"/>
      <c r="P44" s="111"/>
      <c r="Q44" s="285" t="s">
        <v>242</v>
      </c>
      <c r="R44" s="286"/>
      <c r="S44" s="286"/>
      <c r="T44" s="287"/>
      <c r="W44" s="207"/>
      <c r="X44" s="208"/>
      <c r="Y44" s="208"/>
      <c r="Z44" s="208"/>
    </row>
    <row r="45" spans="1:26" ht="78.75" customHeight="1">
      <c r="A45" s="237">
        <v>25</v>
      </c>
      <c r="B45" s="77" t="s">
        <v>18</v>
      </c>
      <c r="C45" s="143" t="s">
        <v>132</v>
      </c>
      <c r="D45" s="76" t="s">
        <v>77</v>
      </c>
      <c r="E45" s="28" t="s">
        <v>0</v>
      </c>
      <c r="F45" s="32" t="s">
        <v>70</v>
      </c>
      <c r="G45" s="156" t="s">
        <v>17</v>
      </c>
      <c r="H45" s="156">
        <v>100</v>
      </c>
      <c r="I45" s="3"/>
      <c r="J45" s="150">
        <v>26</v>
      </c>
      <c r="K45" s="252">
        <v>20</v>
      </c>
      <c r="L45" s="202"/>
      <c r="M45" s="180">
        <f>L45*K45*H45</f>
        <v>0</v>
      </c>
      <c r="N45" s="86"/>
      <c r="O45" s="86"/>
      <c r="P45" s="111"/>
      <c r="Q45" s="285" t="s">
        <v>242</v>
      </c>
      <c r="R45" s="286"/>
      <c r="S45" s="286"/>
      <c r="T45" s="287"/>
      <c r="W45" s="334"/>
      <c r="X45" s="335"/>
      <c r="Y45" s="335"/>
      <c r="Z45" s="335"/>
    </row>
    <row r="46" spans="1:26" ht="79.5" customHeight="1">
      <c r="A46" s="237">
        <v>26</v>
      </c>
      <c r="B46" s="77" t="s">
        <v>19</v>
      </c>
      <c r="C46" s="143" t="s">
        <v>133</v>
      </c>
      <c r="D46" s="76" t="s">
        <v>77</v>
      </c>
      <c r="E46" s="28" t="s">
        <v>0</v>
      </c>
      <c r="F46" s="32" t="s">
        <v>70</v>
      </c>
      <c r="G46" s="156" t="s">
        <v>20</v>
      </c>
      <c r="H46" s="156">
        <v>50</v>
      </c>
      <c r="I46" s="3"/>
      <c r="J46" s="150">
        <v>36</v>
      </c>
      <c r="K46" s="253">
        <v>30</v>
      </c>
      <c r="L46" s="202"/>
      <c r="M46" s="180">
        <f>L46*K46*H46</f>
        <v>0</v>
      </c>
      <c r="N46" s="86"/>
      <c r="O46" s="86"/>
      <c r="P46" s="111"/>
      <c r="Q46" s="285" t="s">
        <v>242</v>
      </c>
      <c r="R46" s="286"/>
      <c r="S46" s="286"/>
      <c r="T46" s="287"/>
      <c r="W46" s="334"/>
      <c r="X46" s="335"/>
      <c r="Y46" s="335"/>
      <c r="Z46" s="335"/>
    </row>
    <row r="47" spans="1:26" ht="77.25" customHeight="1">
      <c r="A47" s="237">
        <v>27</v>
      </c>
      <c r="B47" s="77" t="s">
        <v>102</v>
      </c>
      <c r="C47" s="162" t="s">
        <v>103</v>
      </c>
      <c r="D47" s="137" t="s">
        <v>104</v>
      </c>
      <c r="E47" s="169" t="s">
        <v>5</v>
      </c>
      <c r="F47" s="31" t="s">
        <v>105</v>
      </c>
      <c r="G47" s="160" t="s">
        <v>96</v>
      </c>
      <c r="H47" s="160">
        <v>200</v>
      </c>
      <c r="I47" s="110"/>
      <c r="J47" s="150">
        <v>17</v>
      </c>
      <c r="K47" s="259">
        <v>14</v>
      </c>
      <c r="L47" s="199"/>
      <c r="M47" s="180">
        <f>L47*K47*H47</f>
        <v>0</v>
      </c>
      <c r="N47" s="86"/>
      <c r="O47" s="86"/>
      <c r="P47" s="80"/>
      <c r="Q47" s="285" t="s">
        <v>173</v>
      </c>
      <c r="R47" s="286"/>
      <c r="S47" s="286"/>
      <c r="T47" s="287"/>
      <c r="W47" s="334"/>
      <c r="X47" s="335"/>
      <c r="Y47" s="335"/>
      <c r="Z47" s="335"/>
    </row>
    <row r="48" spans="1:26" ht="45" customHeight="1">
      <c r="A48" s="272" t="s">
        <v>82</v>
      </c>
      <c r="B48" s="273"/>
      <c r="C48" s="273"/>
      <c r="D48" s="274"/>
      <c r="E48" s="274"/>
      <c r="F48" s="274"/>
      <c r="G48" s="274"/>
      <c r="H48" s="274"/>
      <c r="I48" s="274"/>
      <c r="J48" s="274"/>
      <c r="K48" s="274"/>
      <c r="L48" s="275"/>
      <c r="M48" s="118">
        <f>SUM(M38:M47)</f>
        <v>0</v>
      </c>
      <c r="N48" s="86"/>
      <c r="O48" s="86"/>
      <c r="P48" s="111"/>
      <c r="Q48" s="87"/>
      <c r="R48" s="86"/>
      <c r="S48" s="86"/>
      <c r="T48" s="238"/>
    </row>
    <row r="49" spans="1:31" ht="75.75" customHeight="1">
      <c r="A49" s="276" t="s">
        <v>136</v>
      </c>
      <c r="B49" s="277"/>
      <c r="C49" s="277"/>
      <c r="D49" s="277"/>
      <c r="E49" s="277"/>
      <c r="F49" s="277"/>
      <c r="G49" s="277"/>
      <c r="H49" s="277"/>
      <c r="I49" s="277"/>
      <c r="J49" s="277"/>
      <c r="K49" s="277"/>
      <c r="L49" s="278"/>
      <c r="M49" s="179"/>
      <c r="N49" s="86"/>
      <c r="O49" s="86"/>
      <c r="P49" s="111"/>
      <c r="Q49" s="87"/>
      <c r="R49" s="86"/>
      <c r="S49" s="86"/>
      <c r="T49" s="238"/>
      <c r="V49" s="1"/>
      <c r="W49" s="362"/>
      <c r="X49" s="362"/>
      <c r="Y49" s="362"/>
      <c r="Z49" s="362"/>
      <c r="AA49" s="362"/>
      <c r="AB49" s="362"/>
      <c r="AC49" s="362"/>
      <c r="AD49" s="362"/>
    </row>
    <row r="50" spans="1:31" ht="99.95" customHeight="1">
      <c r="A50" s="237">
        <v>28</v>
      </c>
      <c r="B50" s="113" t="s">
        <v>107</v>
      </c>
      <c r="C50" s="190">
        <v>4607060892130</v>
      </c>
      <c r="D50" s="250" t="s">
        <v>108</v>
      </c>
      <c r="E50" s="28" t="s">
        <v>135</v>
      </c>
      <c r="F50" s="249" t="s">
        <v>233</v>
      </c>
      <c r="G50" s="160" t="s">
        <v>13</v>
      </c>
      <c r="H50" s="156">
        <v>200</v>
      </c>
      <c r="I50" s="110"/>
      <c r="J50" s="150">
        <v>7</v>
      </c>
      <c r="K50" s="252">
        <v>5</v>
      </c>
      <c r="L50" s="199"/>
      <c r="M50" s="180">
        <f t="shared" ref="M50:M58" si="1">L50*K50*H50</f>
        <v>0</v>
      </c>
      <c r="N50" s="86"/>
      <c r="O50" s="86"/>
      <c r="P50" s="111"/>
      <c r="Q50" s="285" t="s">
        <v>174</v>
      </c>
      <c r="R50" s="286"/>
      <c r="S50" s="286"/>
      <c r="T50" s="287"/>
      <c r="W50" s="334"/>
      <c r="X50" s="335"/>
      <c r="Y50" s="335"/>
      <c r="Z50" s="335"/>
    </row>
    <row r="51" spans="1:31" ht="99.95" customHeight="1">
      <c r="A51" s="237">
        <v>29</v>
      </c>
      <c r="B51" s="113" t="s">
        <v>97</v>
      </c>
      <c r="C51" s="190" t="s">
        <v>84</v>
      </c>
      <c r="D51" s="109" t="s">
        <v>85</v>
      </c>
      <c r="E51" s="28" t="s">
        <v>0</v>
      </c>
      <c r="F51" s="32" t="s">
        <v>86</v>
      </c>
      <c r="G51" s="160" t="s">
        <v>81</v>
      </c>
      <c r="H51" s="160">
        <v>250</v>
      </c>
      <c r="I51" s="110"/>
      <c r="J51" s="150">
        <v>9</v>
      </c>
      <c r="K51" s="252">
        <v>6</v>
      </c>
      <c r="L51" s="199"/>
      <c r="M51" s="180">
        <f t="shared" si="1"/>
        <v>0</v>
      </c>
      <c r="N51" s="86"/>
      <c r="O51" s="86"/>
      <c r="P51" s="111"/>
      <c r="Q51" s="285" t="s">
        <v>174</v>
      </c>
      <c r="R51" s="286"/>
      <c r="S51" s="286"/>
      <c r="T51" s="287"/>
      <c r="V51" s="1"/>
      <c r="W51" s="363"/>
      <c r="X51" s="335"/>
      <c r="Y51" s="335"/>
      <c r="Z51" s="335"/>
      <c r="AA51" s="187"/>
      <c r="AB51" s="187"/>
      <c r="AC51" s="187"/>
      <c r="AD51" s="187"/>
    </row>
    <row r="52" spans="1:31" ht="99.95" customHeight="1">
      <c r="A52" s="237">
        <v>30</v>
      </c>
      <c r="B52" s="113" t="s">
        <v>78</v>
      </c>
      <c r="C52" s="190" t="s">
        <v>79</v>
      </c>
      <c r="D52" s="109" t="s">
        <v>80</v>
      </c>
      <c r="E52" s="28" t="s">
        <v>0</v>
      </c>
      <c r="F52" s="32" t="s">
        <v>83</v>
      </c>
      <c r="G52" s="160" t="s">
        <v>81</v>
      </c>
      <c r="H52" s="160">
        <v>250</v>
      </c>
      <c r="I52" s="110"/>
      <c r="J52" s="150">
        <v>9</v>
      </c>
      <c r="K52" s="252">
        <v>6</v>
      </c>
      <c r="L52" s="199"/>
      <c r="M52" s="180">
        <f t="shared" si="1"/>
        <v>0</v>
      </c>
      <c r="N52" s="86"/>
      <c r="O52" s="86"/>
      <c r="P52" s="111"/>
      <c r="Q52" s="285" t="s">
        <v>174</v>
      </c>
      <c r="R52" s="286"/>
      <c r="S52" s="286"/>
      <c r="T52" s="287"/>
      <c r="V52" s="1"/>
      <c r="W52" s="334"/>
      <c r="X52" s="335"/>
      <c r="Y52" s="335"/>
      <c r="Z52" s="335"/>
      <c r="AA52" s="187"/>
      <c r="AB52" s="187"/>
      <c r="AC52" s="187"/>
      <c r="AD52" s="187"/>
    </row>
    <row r="53" spans="1:31" ht="99.95" customHeight="1">
      <c r="A53" s="237">
        <v>31</v>
      </c>
      <c r="B53" s="113" t="s">
        <v>151</v>
      </c>
      <c r="C53" s="190" t="s">
        <v>152</v>
      </c>
      <c r="D53" s="109" t="s">
        <v>153</v>
      </c>
      <c r="E53" s="28" t="s">
        <v>0</v>
      </c>
      <c r="F53" s="32" t="s">
        <v>154</v>
      </c>
      <c r="G53" s="185" t="s">
        <v>81</v>
      </c>
      <c r="H53" s="185">
        <v>250</v>
      </c>
      <c r="I53" s="110"/>
      <c r="J53" s="150">
        <v>9</v>
      </c>
      <c r="K53" s="252">
        <v>6</v>
      </c>
      <c r="L53" s="199"/>
      <c r="M53" s="180">
        <f t="shared" si="1"/>
        <v>0</v>
      </c>
      <c r="N53" s="86"/>
      <c r="O53" s="86"/>
      <c r="P53" s="111"/>
      <c r="Q53" s="285" t="s">
        <v>174</v>
      </c>
      <c r="R53" s="286"/>
      <c r="S53" s="286"/>
      <c r="T53" s="287"/>
      <c r="V53" s="1"/>
      <c r="W53" s="334"/>
      <c r="X53" s="286"/>
      <c r="Y53" s="286"/>
      <c r="Z53" s="286"/>
    </row>
    <row r="54" spans="1:31" ht="99.95" customHeight="1">
      <c r="A54" s="237">
        <v>32</v>
      </c>
      <c r="B54" s="113" t="s">
        <v>155</v>
      </c>
      <c r="C54" s="190">
        <v>4620769131195</v>
      </c>
      <c r="D54" s="109" t="s">
        <v>156</v>
      </c>
      <c r="E54" s="28" t="s">
        <v>0</v>
      </c>
      <c r="F54" s="32" t="s">
        <v>157</v>
      </c>
      <c r="G54" s="185" t="s">
        <v>81</v>
      </c>
      <c r="H54" s="185">
        <v>250</v>
      </c>
      <c r="I54" s="110"/>
      <c r="J54" s="150">
        <v>9</v>
      </c>
      <c r="K54" s="252">
        <v>6</v>
      </c>
      <c r="L54" s="199"/>
      <c r="M54" s="180">
        <f t="shared" si="1"/>
        <v>0</v>
      </c>
      <c r="N54" s="86"/>
      <c r="O54" s="86"/>
      <c r="P54" s="111"/>
      <c r="Q54" s="285" t="s">
        <v>174</v>
      </c>
      <c r="R54" s="286"/>
      <c r="S54" s="286"/>
      <c r="T54" s="287"/>
      <c r="V54" s="1"/>
    </row>
    <row r="55" spans="1:31" ht="96.75" customHeight="1">
      <c r="A55" s="237">
        <v>33</v>
      </c>
      <c r="B55" s="113" t="s">
        <v>147</v>
      </c>
      <c r="C55" s="190">
        <v>4607013280526</v>
      </c>
      <c r="D55" s="183" t="s">
        <v>148</v>
      </c>
      <c r="E55" s="28" t="s">
        <v>0</v>
      </c>
      <c r="F55" s="31" t="s">
        <v>149</v>
      </c>
      <c r="G55" s="185" t="s">
        <v>150</v>
      </c>
      <c r="H55" s="185">
        <v>50</v>
      </c>
      <c r="I55" s="110"/>
      <c r="J55" s="150">
        <v>31</v>
      </c>
      <c r="K55" s="252">
        <v>20</v>
      </c>
      <c r="L55" s="199"/>
      <c r="M55" s="180">
        <f t="shared" si="1"/>
        <v>0</v>
      </c>
      <c r="N55" s="86"/>
      <c r="O55" s="86"/>
      <c r="P55" s="111"/>
      <c r="Q55" s="285" t="s">
        <v>174</v>
      </c>
      <c r="R55" s="286"/>
      <c r="S55" s="286"/>
      <c r="T55" s="287"/>
      <c r="U55" s="1"/>
      <c r="W55" s="334"/>
      <c r="X55" s="335"/>
      <c r="Y55" s="335"/>
      <c r="Z55" s="335"/>
    </row>
    <row r="56" spans="1:31" ht="99.95" customHeight="1">
      <c r="A56" s="237">
        <v>34</v>
      </c>
      <c r="B56" s="113" t="s">
        <v>158</v>
      </c>
      <c r="C56" s="190">
        <v>4607013281042</v>
      </c>
      <c r="D56" s="183" t="s">
        <v>159</v>
      </c>
      <c r="E56" s="28" t="s">
        <v>0</v>
      </c>
      <c r="F56" s="31" t="s">
        <v>160</v>
      </c>
      <c r="G56" s="185" t="s">
        <v>161</v>
      </c>
      <c r="H56" s="185">
        <v>24</v>
      </c>
      <c r="I56" s="86"/>
      <c r="J56" s="150">
        <v>49.5</v>
      </c>
      <c r="K56" s="252">
        <v>35</v>
      </c>
      <c r="L56" s="199"/>
      <c r="M56" s="180">
        <f t="shared" si="1"/>
        <v>0</v>
      </c>
      <c r="N56" s="86"/>
      <c r="O56" s="86"/>
      <c r="P56" s="111"/>
      <c r="Q56" s="285" t="s">
        <v>174</v>
      </c>
      <c r="R56" s="286"/>
      <c r="S56" s="286"/>
      <c r="T56" s="287"/>
      <c r="U56" s="1"/>
      <c r="V56" s="1"/>
    </row>
    <row r="57" spans="1:31" ht="99.95" customHeight="1">
      <c r="A57" s="237">
        <v>35</v>
      </c>
      <c r="B57" s="113" t="s">
        <v>162</v>
      </c>
      <c r="C57" s="190">
        <v>4607013281059</v>
      </c>
      <c r="D57" s="183" t="s">
        <v>163</v>
      </c>
      <c r="E57" s="28" t="s">
        <v>0</v>
      </c>
      <c r="F57" s="31" t="s">
        <v>164</v>
      </c>
      <c r="G57" s="185" t="s">
        <v>161</v>
      </c>
      <c r="H57" s="185">
        <v>24</v>
      </c>
      <c r="I57" s="110"/>
      <c r="J57" s="150">
        <v>49.5</v>
      </c>
      <c r="K57" s="252">
        <v>35</v>
      </c>
      <c r="L57" s="199"/>
      <c r="M57" s="180">
        <f t="shared" si="1"/>
        <v>0</v>
      </c>
      <c r="N57" s="86"/>
      <c r="O57" s="86"/>
      <c r="P57" s="111"/>
      <c r="Q57" s="285" t="s">
        <v>174</v>
      </c>
      <c r="R57" s="286"/>
      <c r="S57" s="286"/>
      <c r="T57" s="287"/>
      <c r="U57" s="1"/>
      <c r="V57" s="1"/>
    </row>
    <row r="58" spans="1:31" ht="99.95" customHeight="1">
      <c r="A58" s="237">
        <v>36</v>
      </c>
      <c r="B58" s="113" t="s">
        <v>165</v>
      </c>
      <c r="C58" s="190">
        <v>4607013281318</v>
      </c>
      <c r="D58" s="183" t="s">
        <v>166</v>
      </c>
      <c r="E58" s="28" t="s">
        <v>0</v>
      </c>
      <c r="F58" s="31" t="s">
        <v>167</v>
      </c>
      <c r="G58" s="185" t="s">
        <v>161</v>
      </c>
      <c r="H58" s="185">
        <v>24</v>
      </c>
      <c r="I58" s="110"/>
      <c r="J58" s="150">
        <v>49.5</v>
      </c>
      <c r="K58" s="252">
        <v>35</v>
      </c>
      <c r="L58" s="199"/>
      <c r="M58" s="180">
        <f t="shared" si="1"/>
        <v>0</v>
      </c>
      <c r="N58" s="86"/>
      <c r="O58" s="86"/>
      <c r="P58" s="111"/>
      <c r="Q58" s="285" t="s">
        <v>174</v>
      </c>
      <c r="R58" s="286"/>
      <c r="S58" s="286"/>
      <c r="T58" s="287"/>
      <c r="U58" s="1"/>
      <c r="V58" s="1"/>
    </row>
    <row r="59" spans="1:31" ht="48.75" customHeight="1">
      <c r="A59" s="282" t="s">
        <v>113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5"/>
      <c r="M59" s="118">
        <f>SUM(M50:M58)</f>
        <v>0</v>
      </c>
      <c r="N59" s="86"/>
      <c r="O59" s="86"/>
      <c r="P59" s="111"/>
      <c r="Q59" s="87"/>
      <c r="R59" s="86"/>
      <c r="S59" s="86"/>
      <c r="T59" s="238"/>
    </row>
    <row r="60" spans="1:31" ht="75.75" customHeight="1">
      <c r="A60" s="276" t="s">
        <v>212</v>
      </c>
      <c r="B60" s="277"/>
      <c r="C60" s="277"/>
      <c r="D60" s="277"/>
      <c r="E60" s="277"/>
      <c r="F60" s="277"/>
      <c r="G60" s="277"/>
      <c r="H60" s="277"/>
      <c r="I60" s="277"/>
      <c r="J60" s="277"/>
      <c r="K60" s="277"/>
      <c r="L60" s="278"/>
      <c r="M60" s="179"/>
      <c r="N60" s="86"/>
      <c r="O60" s="86"/>
      <c r="P60" s="111"/>
      <c r="Q60" s="87"/>
      <c r="R60" s="86"/>
      <c r="S60" s="86"/>
      <c r="T60" s="238"/>
      <c r="V60" s="1"/>
      <c r="W60" s="362"/>
      <c r="X60" s="362"/>
      <c r="Y60" s="362"/>
      <c r="Z60" s="362"/>
      <c r="AA60" s="362"/>
      <c r="AB60" s="362"/>
      <c r="AC60" s="362"/>
      <c r="AD60" s="362"/>
    </row>
    <row r="61" spans="1:31" ht="99.95" customHeight="1">
      <c r="A61" s="237">
        <v>37</v>
      </c>
      <c r="B61" s="113" t="s">
        <v>203</v>
      </c>
      <c r="C61" s="190">
        <v>4620769131478</v>
      </c>
      <c r="D61" s="239" t="s">
        <v>209</v>
      </c>
      <c r="E61" s="184" t="s">
        <v>5</v>
      </c>
      <c r="F61" s="240" t="s">
        <v>206</v>
      </c>
      <c r="G61" s="185" t="s">
        <v>13</v>
      </c>
      <c r="H61" s="185">
        <v>96</v>
      </c>
      <c r="I61" s="110"/>
      <c r="J61" s="150">
        <v>28</v>
      </c>
      <c r="K61" s="252">
        <v>16</v>
      </c>
      <c r="L61" s="199"/>
      <c r="M61" s="180">
        <f>L61*K61*H61</f>
        <v>0</v>
      </c>
      <c r="N61" s="86"/>
      <c r="O61" s="86"/>
      <c r="P61" s="111"/>
      <c r="Q61" s="285" t="s">
        <v>205</v>
      </c>
      <c r="R61" s="286"/>
      <c r="S61" s="286"/>
      <c r="T61" s="287"/>
      <c r="U61" s="1"/>
      <c r="V61" s="1"/>
    </row>
    <row r="62" spans="1:31" ht="99.95" customHeight="1">
      <c r="A62" s="237">
        <v>38</v>
      </c>
      <c r="B62" s="113" t="s">
        <v>204</v>
      </c>
      <c r="C62" s="190">
        <v>4620769131485</v>
      </c>
      <c r="D62" s="214" t="s">
        <v>210</v>
      </c>
      <c r="E62" s="184" t="s">
        <v>5</v>
      </c>
      <c r="F62" s="212" t="s">
        <v>207</v>
      </c>
      <c r="G62" s="185" t="s">
        <v>13</v>
      </c>
      <c r="H62" s="185">
        <v>96</v>
      </c>
      <c r="I62" s="110"/>
      <c r="J62" s="150">
        <v>28</v>
      </c>
      <c r="K62" s="252">
        <v>16</v>
      </c>
      <c r="L62" s="199"/>
      <c r="M62" s="180">
        <f>L62*K62*H62</f>
        <v>0</v>
      </c>
      <c r="N62" s="86"/>
      <c r="O62" s="86"/>
      <c r="P62" s="111"/>
      <c r="Q62" s="285" t="s">
        <v>205</v>
      </c>
      <c r="R62" s="286"/>
      <c r="S62" s="286"/>
      <c r="T62" s="287"/>
      <c r="U62" s="1"/>
      <c r="V62" s="1"/>
    </row>
    <row r="63" spans="1:31" ht="99.95" customHeight="1">
      <c r="A63" s="237">
        <v>39</v>
      </c>
      <c r="B63" s="113" t="s">
        <v>204</v>
      </c>
      <c r="C63" s="182">
        <v>4620769131492</v>
      </c>
      <c r="D63" s="239" t="s">
        <v>211</v>
      </c>
      <c r="E63" s="184" t="s">
        <v>5</v>
      </c>
      <c r="F63" s="240" t="s">
        <v>208</v>
      </c>
      <c r="G63" s="185" t="s">
        <v>13</v>
      </c>
      <c r="H63" s="185">
        <v>48</v>
      </c>
      <c r="I63" s="110"/>
      <c r="J63" s="150">
        <v>38</v>
      </c>
      <c r="K63" s="252">
        <v>26</v>
      </c>
      <c r="L63" s="199"/>
      <c r="M63" s="180">
        <f>K63*H63*L63</f>
        <v>0</v>
      </c>
      <c r="N63" s="86"/>
      <c r="O63" s="86"/>
      <c r="P63" s="111"/>
      <c r="Q63" s="285" t="s">
        <v>205</v>
      </c>
      <c r="R63" s="286"/>
      <c r="S63" s="286"/>
      <c r="T63" s="287"/>
      <c r="U63" s="1"/>
      <c r="V63" s="1"/>
      <c r="W63" s="334"/>
      <c r="X63" s="335"/>
      <c r="Y63" s="335"/>
      <c r="Z63" s="335"/>
      <c r="AA63" s="187"/>
      <c r="AB63" s="187"/>
      <c r="AC63" s="187"/>
      <c r="AD63" s="187"/>
    </row>
    <row r="64" spans="1:31" ht="48.75" customHeight="1">
      <c r="A64" s="282" t="s">
        <v>202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5"/>
      <c r="M64" s="118">
        <f>SUM(M61:M63)</f>
        <v>0</v>
      </c>
      <c r="N64" s="86"/>
      <c r="O64" s="86"/>
      <c r="P64" s="111"/>
      <c r="Q64" s="87"/>
      <c r="R64" s="86"/>
      <c r="S64" s="86"/>
      <c r="T64" s="238"/>
      <c r="V64" s="279" t="s">
        <v>249</v>
      </c>
      <c r="W64" s="280"/>
      <c r="X64" s="280"/>
      <c r="Y64" s="280"/>
      <c r="Z64" s="280"/>
      <c r="AA64" s="280"/>
      <c r="AB64" s="280"/>
      <c r="AC64" s="280"/>
      <c r="AD64" s="280"/>
      <c r="AE64" s="280"/>
    </row>
    <row r="65" spans="1:31" ht="60.75" customHeight="1">
      <c r="A65" s="241"/>
      <c r="B65" s="38"/>
      <c r="C65" s="281" t="s">
        <v>47</v>
      </c>
      <c r="D65" s="281"/>
      <c r="E65" s="38"/>
      <c r="F65" s="38"/>
      <c r="G65" s="38"/>
      <c r="H65" s="38"/>
      <c r="I65" s="38"/>
      <c r="J65" s="38"/>
      <c r="K65" s="38"/>
      <c r="L65" s="54"/>
      <c r="M65" s="181"/>
      <c r="N65" s="86"/>
      <c r="O65" s="86"/>
      <c r="P65" s="80"/>
      <c r="Q65" s="106"/>
      <c r="R65" s="107"/>
      <c r="S65" s="107"/>
      <c r="T65" s="242"/>
      <c r="V65" s="280"/>
      <c r="W65" s="280"/>
      <c r="X65" s="280"/>
      <c r="Y65" s="280"/>
      <c r="Z65" s="280"/>
      <c r="AA65" s="280"/>
      <c r="AB65" s="280"/>
      <c r="AC65" s="280"/>
      <c r="AD65" s="280"/>
      <c r="AE65" s="280"/>
    </row>
    <row r="66" spans="1:31" ht="30.75" customHeight="1" thickBot="1">
      <c r="A66" s="243"/>
      <c r="B66" s="244"/>
      <c r="C66" s="244"/>
      <c r="D66" s="244"/>
      <c r="E66" s="244"/>
      <c r="F66" s="244"/>
      <c r="G66" s="244"/>
      <c r="H66" s="244"/>
      <c r="I66" s="244"/>
      <c r="J66" s="283" t="s">
        <v>73</v>
      </c>
      <c r="K66" s="283"/>
      <c r="L66" s="284"/>
      <c r="M66" s="245">
        <f>M64+M59+M48+M36+M31</f>
        <v>0</v>
      </c>
      <c r="N66" s="246"/>
      <c r="O66" s="246"/>
      <c r="P66" s="247"/>
      <c r="Q66" s="288" t="s">
        <v>74</v>
      </c>
      <c r="R66" s="289"/>
      <c r="S66" s="289"/>
      <c r="T66" s="290"/>
      <c r="V66" s="280"/>
      <c r="W66" s="280"/>
      <c r="X66" s="280"/>
      <c r="Y66" s="280"/>
      <c r="Z66" s="280"/>
      <c r="AA66" s="280"/>
      <c r="AB66" s="280"/>
      <c r="AC66" s="280"/>
      <c r="AD66" s="280"/>
      <c r="AE66" s="280"/>
    </row>
    <row r="67" spans="1:31">
      <c r="P67" s="95"/>
    </row>
  </sheetData>
  <mergeCells count="100">
    <mergeCell ref="W47:Z47"/>
    <mergeCell ref="W43:Z43"/>
    <mergeCell ref="W49:AD49"/>
    <mergeCell ref="W63:Z63"/>
    <mergeCell ref="W60:AD60"/>
    <mergeCell ref="W51:Z51"/>
    <mergeCell ref="W55:Z55"/>
    <mergeCell ref="W53:Z53"/>
    <mergeCell ref="W52:Z52"/>
    <mergeCell ref="W50:Z50"/>
    <mergeCell ref="AA2:AD2"/>
    <mergeCell ref="W2:Z2"/>
    <mergeCell ref="AA3:AD12"/>
    <mergeCell ref="AA15:AD16"/>
    <mergeCell ref="AA13:AD14"/>
    <mergeCell ref="W3:Z12"/>
    <mergeCell ref="W15:Z16"/>
    <mergeCell ref="W13:Z14"/>
    <mergeCell ref="W35:Z35"/>
    <mergeCell ref="W46:Z46"/>
    <mergeCell ref="W45:Z45"/>
    <mergeCell ref="W26:AD28"/>
    <mergeCell ref="W34:Z34"/>
    <mergeCell ref="W23:AD23"/>
    <mergeCell ref="W42:Z42"/>
    <mergeCell ref="W41:Z41"/>
    <mergeCell ref="W39:Z39"/>
    <mergeCell ref="W19:AD19"/>
    <mergeCell ref="W22:Z22"/>
    <mergeCell ref="W21:Z21"/>
    <mergeCell ref="W17:Z17"/>
    <mergeCell ref="W18:AD18"/>
    <mergeCell ref="W20:AD20"/>
    <mergeCell ref="W38:Z38"/>
    <mergeCell ref="W29:AD30"/>
    <mergeCell ref="W33:Z33"/>
    <mergeCell ref="A16:L16"/>
    <mergeCell ref="A32:L32"/>
    <mergeCell ref="Q22:T22"/>
    <mergeCell ref="Q21:T21"/>
    <mergeCell ref="Q20:T20"/>
    <mergeCell ref="Q17:T17"/>
    <mergeCell ref="Q16:T16"/>
    <mergeCell ref="Q23:T23"/>
    <mergeCell ref="Q29:T29"/>
    <mergeCell ref="Q19:T19"/>
    <mergeCell ref="Q18:T18"/>
    <mergeCell ref="Q24:T24"/>
    <mergeCell ref="Q26:T26"/>
    <mergeCell ref="Q27:T27"/>
    <mergeCell ref="Q28:T28"/>
    <mergeCell ref="Q25:T25"/>
    <mergeCell ref="Q40:T40"/>
    <mergeCell ref="Q39:T39"/>
    <mergeCell ref="Q46:T46"/>
    <mergeCell ref="Q45:T45"/>
    <mergeCell ref="Q43:T43"/>
    <mergeCell ref="Q42:T42"/>
    <mergeCell ref="Q41:T41"/>
    <mergeCell ref="A14:I14"/>
    <mergeCell ref="Q14:T15"/>
    <mergeCell ref="A2:L2"/>
    <mergeCell ref="Q2:T2"/>
    <mergeCell ref="A3:L6"/>
    <mergeCell ref="Q3:T4"/>
    <mergeCell ref="A8:M13"/>
    <mergeCell ref="L14:L15"/>
    <mergeCell ref="Q7:T11"/>
    <mergeCell ref="Q38:T38"/>
    <mergeCell ref="Q30:T30"/>
    <mergeCell ref="Q33:T33"/>
    <mergeCell ref="A36:L36"/>
    <mergeCell ref="Q35:T35"/>
    <mergeCell ref="Q34:T34"/>
    <mergeCell ref="Q31:T32"/>
    <mergeCell ref="A31:L31"/>
    <mergeCell ref="A37:L37"/>
    <mergeCell ref="Q47:T47"/>
    <mergeCell ref="Q44:T44"/>
    <mergeCell ref="Q53:T53"/>
    <mergeCell ref="Q55:T55"/>
    <mergeCell ref="Q50:T50"/>
    <mergeCell ref="Q51:T51"/>
    <mergeCell ref="Q66:T66"/>
    <mergeCell ref="Q63:T63"/>
    <mergeCell ref="Q52:T52"/>
    <mergeCell ref="Q61:T61"/>
    <mergeCell ref="Q58:T58"/>
    <mergeCell ref="Q57:T57"/>
    <mergeCell ref="Q54:T54"/>
    <mergeCell ref="A48:L48"/>
    <mergeCell ref="A49:L49"/>
    <mergeCell ref="V64:AE66"/>
    <mergeCell ref="C65:D65"/>
    <mergeCell ref="A59:L59"/>
    <mergeCell ref="A64:L64"/>
    <mergeCell ref="J66:L66"/>
    <mergeCell ref="A60:L60"/>
    <mergeCell ref="Q62:T62"/>
    <mergeCell ref="Q56:T56"/>
  </mergeCells>
  <phoneticPr fontId="6" type="noConversion"/>
  <pageMargins left="0.98425196850393704" right="0.23622047244094491" top="0.23622047244094491" bottom="0.15748031496062992" header="0.27559055118110237" footer="0.15748031496062992"/>
  <pageSetup paperSize="9" scale="19" orientation="portrait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N59"/>
  <sheetViews>
    <sheetView topLeftCell="A41" workbookViewId="0">
      <selection activeCell="B53" sqref="B53"/>
    </sheetView>
  </sheetViews>
  <sheetFormatPr defaultRowHeight="15"/>
  <cols>
    <col min="1" max="1" width="6.42578125" customWidth="1"/>
    <col min="2" max="2" width="42" customWidth="1"/>
    <col min="3" max="3" width="12" style="23" customWidth="1"/>
    <col min="7" max="7" width="10.28515625" customWidth="1"/>
    <col min="8" max="8" width="11" bestFit="1" customWidth="1"/>
    <col min="12" max="12" width="19.42578125" style="123" customWidth="1"/>
    <col min="13" max="13" width="9.140625" style="96"/>
    <col min="14" max="14" width="15" style="96" customWidth="1"/>
  </cols>
  <sheetData>
    <row r="5" spans="1:14" ht="15" customHeight="1"/>
    <row r="6" spans="1:14" ht="9" customHeight="1"/>
    <row r="7" spans="1:14" ht="30.75" customHeight="1">
      <c r="A7" s="364" t="s">
        <v>25</v>
      </c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>
      <c r="B8" t="s">
        <v>1</v>
      </c>
    </row>
    <row r="9" spans="1:14" ht="45">
      <c r="A9" s="40" t="s">
        <v>28</v>
      </c>
      <c r="B9" s="41" t="s">
        <v>29</v>
      </c>
      <c r="C9" s="42" t="s">
        <v>50</v>
      </c>
      <c r="D9" s="43" t="s">
        <v>30</v>
      </c>
      <c r="E9" s="44" t="s">
        <v>31</v>
      </c>
      <c r="F9" s="44" t="s">
        <v>32</v>
      </c>
      <c r="G9" s="44" t="s">
        <v>38</v>
      </c>
      <c r="H9" s="44" t="s">
        <v>33</v>
      </c>
      <c r="I9" s="365" t="s">
        <v>198</v>
      </c>
      <c r="J9" s="365"/>
      <c r="K9" s="365"/>
      <c r="L9" s="124" t="s">
        <v>34</v>
      </c>
      <c r="M9" s="44" t="s">
        <v>35</v>
      </c>
      <c r="N9" s="44" t="s">
        <v>36</v>
      </c>
    </row>
    <row r="10" spans="1:14">
      <c r="A10" s="45"/>
      <c r="B10" s="46"/>
      <c r="C10" s="46"/>
      <c r="D10" s="47" t="s">
        <v>44</v>
      </c>
      <c r="E10" s="47"/>
      <c r="F10" s="47"/>
      <c r="G10" s="47"/>
      <c r="H10" s="47"/>
      <c r="I10" s="47"/>
      <c r="J10" s="47"/>
      <c r="K10" s="47"/>
      <c r="L10" s="125"/>
      <c r="M10" s="45"/>
      <c r="N10" s="97"/>
    </row>
    <row r="11" spans="1:14" ht="24.95" customHeight="1">
      <c r="A11" s="39">
        <v>1</v>
      </c>
      <c r="B11" s="6" t="s">
        <v>218</v>
      </c>
      <c r="C11" s="33">
        <f ca="1">1*'ДОХЛОКС (Бланк Заказа) '!L17</f>
        <v>0</v>
      </c>
      <c r="D11" s="7">
        <v>48</v>
      </c>
      <c r="E11" s="8">
        <v>2.16</v>
      </c>
      <c r="F11" s="9">
        <v>2.4</v>
      </c>
      <c r="G11" s="8">
        <f>F11-E11</f>
        <v>0.23999999999999977</v>
      </c>
      <c r="H11" s="10">
        <f t="shared" ref="H11:H20" si="0">(I11*J11*K11)/1000000000</f>
        <v>1.248E-2</v>
      </c>
      <c r="I11" s="11">
        <v>400</v>
      </c>
      <c r="J11" s="12">
        <v>240</v>
      </c>
      <c r="K11" s="12">
        <v>130</v>
      </c>
      <c r="L11" s="126">
        <v>4620769130747</v>
      </c>
      <c r="M11" s="13">
        <f t="shared" ref="M11:M24" si="1">SUM(H11*C11)</f>
        <v>0</v>
      </c>
      <c r="N11" s="14">
        <f t="shared" ref="N11:N24" si="2">SUM(F11*C11)</f>
        <v>0</v>
      </c>
    </row>
    <row r="12" spans="1:14" ht="24.95" customHeight="1">
      <c r="A12" s="39">
        <v>2</v>
      </c>
      <c r="B12" s="6" t="s">
        <v>24</v>
      </c>
      <c r="C12" s="25">
        <f ca="1">1*'ДОХЛОКС (Бланк Заказа) '!L18</f>
        <v>0</v>
      </c>
      <c r="D12" s="13">
        <v>48</v>
      </c>
      <c r="E12" s="8">
        <v>2.16</v>
      </c>
      <c r="F12" s="14">
        <v>2.4</v>
      </c>
      <c r="G12" s="8">
        <f>F12-E12</f>
        <v>0.23999999999999977</v>
      </c>
      <c r="H12" s="10">
        <f t="shared" si="0"/>
        <v>1.248E-2</v>
      </c>
      <c r="I12" s="11">
        <v>400</v>
      </c>
      <c r="J12" s="12">
        <v>240</v>
      </c>
      <c r="K12" s="12">
        <v>130</v>
      </c>
      <c r="L12" s="126">
        <v>4620769130761</v>
      </c>
      <c r="M12" s="13">
        <f t="shared" si="1"/>
        <v>0</v>
      </c>
      <c r="N12" s="14">
        <f t="shared" si="2"/>
        <v>0</v>
      </c>
    </row>
    <row r="13" spans="1:14" ht="24.95" customHeight="1">
      <c r="A13" s="39">
        <v>3</v>
      </c>
      <c r="B13" s="6" t="s">
        <v>219</v>
      </c>
      <c r="C13" s="26">
        <f ca="1">1*'ДОХЛОКС (Бланк Заказа) '!L19</f>
        <v>0</v>
      </c>
      <c r="D13" s="15">
        <v>24</v>
      </c>
      <c r="E13" s="8">
        <v>1.36</v>
      </c>
      <c r="F13" s="16">
        <v>1.6</v>
      </c>
      <c r="G13" s="15">
        <v>0.24</v>
      </c>
      <c r="H13" s="10">
        <f t="shared" si="0"/>
        <v>1.188E-2</v>
      </c>
      <c r="I13" s="11">
        <v>396</v>
      </c>
      <c r="J13" s="12">
        <v>240</v>
      </c>
      <c r="K13" s="12">
        <v>125</v>
      </c>
      <c r="L13" s="126">
        <v>4620769130778</v>
      </c>
      <c r="M13" s="17">
        <f t="shared" si="1"/>
        <v>0</v>
      </c>
      <c r="N13" s="18">
        <f t="shared" si="2"/>
        <v>0</v>
      </c>
    </row>
    <row r="14" spans="1:14" ht="24.95" customHeight="1">
      <c r="A14" s="39">
        <v>4</v>
      </c>
      <c r="B14" s="6" t="s">
        <v>197</v>
      </c>
      <c r="C14" s="26">
        <f ca="1">1*'ДОХЛОКС (Бланк Заказа) '!L20</f>
        <v>0</v>
      </c>
      <c r="D14" s="15">
        <v>20</v>
      </c>
      <c r="E14" s="8">
        <v>2</v>
      </c>
      <c r="F14" s="9">
        <v>2.2999999999999998</v>
      </c>
      <c r="G14" s="8">
        <v>0.3</v>
      </c>
      <c r="H14" s="10">
        <f>(I14*J14*K14)/1000000000</f>
        <v>6.3524999999999996E-3</v>
      </c>
      <c r="I14" s="11">
        <v>385</v>
      </c>
      <c r="J14" s="12">
        <v>100</v>
      </c>
      <c r="K14" s="12">
        <v>165</v>
      </c>
      <c r="L14" s="126">
        <v>4620769131201</v>
      </c>
      <c r="M14" s="13">
        <f>SUM(H14*C14)</f>
        <v>0</v>
      </c>
      <c r="N14" s="14">
        <f>SUM(F14*C14)</f>
        <v>0</v>
      </c>
    </row>
    <row r="15" spans="1:14" ht="24.95" customHeight="1">
      <c r="A15" s="39">
        <v>5</v>
      </c>
      <c r="B15" s="6" t="s">
        <v>245</v>
      </c>
      <c r="C15" s="33">
        <f ca="1">1*'ДОХЛОКС (Бланк Заказа) '!L21</f>
        <v>0</v>
      </c>
      <c r="D15" s="7">
        <v>48</v>
      </c>
      <c r="E15" s="8">
        <v>2.16</v>
      </c>
      <c r="F15" s="9">
        <v>2.4</v>
      </c>
      <c r="G15" s="8">
        <f>F15-E15</f>
        <v>0.23999999999999977</v>
      </c>
      <c r="H15" s="10">
        <f>(I15*J15*K15)/1000000000</f>
        <v>1.9602000000000001E-2</v>
      </c>
      <c r="I15" s="11">
        <v>396</v>
      </c>
      <c r="J15" s="12">
        <v>220</v>
      </c>
      <c r="K15" s="12">
        <v>225</v>
      </c>
      <c r="L15" s="126">
        <v>4620769131508</v>
      </c>
      <c r="M15" s="13">
        <f>SUM(H15*C15)</f>
        <v>0</v>
      </c>
      <c r="N15" s="14">
        <f>SUM(F15*C15)</f>
        <v>0</v>
      </c>
    </row>
    <row r="16" spans="1:14" ht="24.95" customHeight="1">
      <c r="A16" s="39">
        <v>6</v>
      </c>
      <c r="B16" s="6" t="s">
        <v>215</v>
      </c>
      <c r="C16" s="33">
        <f ca="1">1*'ДОХЛОКС (Бланк Заказа) '!L22</f>
        <v>0</v>
      </c>
      <c r="D16" s="7">
        <v>48</v>
      </c>
      <c r="E16" s="8">
        <v>2.16</v>
      </c>
      <c r="F16" s="9">
        <v>2.4</v>
      </c>
      <c r="G16" s="8">
        <f>F16-E16</f>
        <v>0.23999999999999977</v>
      </c>
      <c r="H16" s="10">
        <f t="shared" si="0"/>
        <v>1.9602000000000001E-2</v>
      </c>
      <c r="I16" s="11">
        <v>396</v>
      </c>
      <c r="J16" s="12">
        <v>220</v>
      </c>
      <c r="K16" s="12">
        <v>225</v>
      </c>
      <c r="L16" s="126">
        <v>4620769131065</v>
      </c>
      <c r="M16" s="13">
        <f t="shared" si="1"/>
        <v>0</v>
      </c>
      <c r="N16" s="14">
        <f t="shared" si="2"/>
        <v>0</v>
      </c>
    </row>
    <row r="17" spans="1:14" ht="24.95" customHeight="1">
      <c r="A17" s="39">
        <v>7</v>
      </c>
      <c r="B17" s="6" t="s">
        <v>216</v>
      </c>
      <c r="C17" s="33">
        <f ca="1">1*'ДОХЛОКС (Бланк Заказа) '!L23</f>
        <v>0</v>
      </c>
      <c r="D17" s="7">
        <v>48</v>
      </c>
      <c r="E17" s="8">
        <v>2.16</v>
      </c>
      <c r="F17" s="9">
        <v>2.4</v>
      </c>
      <c r="G17" s="8">
        <f>F17-E17</f>
        <v>0.23999999999999977</v>
      </c>
      <c r="H17" s="10">
        <f t="shared" si="0"/>
        <v>1.9602000000000001E-2</v>
      </c>
      <c r="I17" s="11">
        <v>396</v>
      </c>
      <c r="J17" s="12">
        <v>220</v>
      </c>
      <c r="K17" s="12">
        <v>225</v>
      </c>
      <c r="L17" s="126">
        <v>4620769131072</v>
      </c>
      <c r="M17" s="13">
        <f t="shared" si="1"/>
        <v>0</v>
      </c>
      <c r="N17" s="14">
        <f t="shared" si="2"/>
        <v>0</v>
      </c>
    </row>
    <row r="18" spans="1:14" ht="24.95" customHeight="1">
      <c r="A18" s="39">
        <v>8</v>
      </c>
      <c r="B18" s="6" t="s">
        <v>62</v>
      </c>
      <c r="C18" s="33">
        <f ca="1">1*'ДОХЛОКС (Бланк Заказа) '!L24</f>
        <v>0</v>
      </c>
      <c r="D18" s="15">
        <v>24</v>
      </c>
      <c r="E18" s="8">
        <v>1.06</v>
      </c>
      <c r="F18" s="16">
        <v>1.6</v>
      </c>
      <c r="G18" s="15">
        <v>0.24</v>
      </c>
      <c r="H18" s="10">
        <f t="shared" si="0"/>
        <v>1.188E-2</v>
      </c>
      <c r="I18" s="11">
        <v>396</v>
      </c>
      <c r="J18" s="12">
        <v>240</v>
      </c>
      <c r="K18" s="12">
        <v>125</v>
      </c>
      <c r="L18" s="126">
        <v>4620769131133</v>
      </c>
      <c r="M18" s="13">
        <f t="shared" si="1"/>
        <v>0</v>
      </c>
      <c r="N18" s="14">
        <f t="shared" si="2"/>
        <v>0</v>
      </c>
    </row>
    <row r="19" spans="1:14" ht="24.95" customHeight="1">
      <c r="A19" s="39">
        <v>9</v>
      </c>
      <c r="B19" s="138" t="s">
        <v>232</v>
      </c>
      <c r="C19" s="33">
        <f ca="1">1*'ДОХЛОКС (Бланк Заказа) '!L25</f>
        <v>0</v>
      </c>
      <c r="D19" s="15">
        <v>50</v>
      </c>
      <c r="E19" s="8">
        <v>1.96</v>
      </c>
      <c r="F19" s="16">
        <v>2.2000000000000002</v>
      </c>
      <c r="G19" s="15">
        <v>0.24</v>
      </c>
      <c r="H19" s="10">
        <f>(I19*J19*K19)/1000000000</f>
        <v>7.339875E-3</v>
      </c>
      <c r="I19" s="11">
        <v>345</v>
      </c>
      <c r="J19" s="12">
        <v>185</v>
      </c>
      <c r="K19" s="12">
        <v>115</v>
      </c>
      <c r="L19" s="126">
        <v>4620769131133</v>
      </c>
      <c r="M19" s="13">
        <f>SUM(H19*C19)</f>
        <v>0</v>
      </c>
      <c r="N19" s="14">
        <f>SUM(F19*C19)</f>
        <v>0</v>
      </c>
    </row>
    <row r="20" spans="1:14" ht="24.95" customHeight="1">
      <c r="A20" s="39">
        <v>10</v>
      </c>
      <c r="B20" s="223" t="s">
        <v>217</v>
      </c>
      <c r="C20" s="25">
        <f ca="1">1*'ДОХЛОКС (Бланк Заказа) '!L26</f>
        <v>0</v>
      </c>
      <c r="D20" s="13">
        <v>48</v>
      </c>
      <c r="E20" s="8">
        <v>2.16</v>
      </c>
      <c r="F20" s="9">
        <v>2.4</v>
      </c>
      <c r="G20" s="8">
        <f>F20-E20</f>
        <v>0.23999999999999977</v>
      </c>
      <c r="H20" s="10">
        <f t="shared" si="0"/>
        <v>1.188E-2</v>
      </c>
      <c r="I20" s="11">
        <v>396</v>
      </c>
      <c r="J20" s="12">
        <v>240</v>
      </c>
      <c r="K20" s="12">
        <v>125</v>
      </c>
      <c r="L20" s="126">
        <v>4620769130013</v>
      </c>
      <c r="M20" s="13">
        <f t="shared" si="1"/>
        <v>0</v>
      </c>
      <c r="N20" s="14">
        <f t="shared" si="2"/>
        <v>0</v>
      </c>
    </row>
    <row r="21" spans="1:14" ht="24.95" customHeight="1">
      <c r="A21" s="39">
        <v>11</v>
      </c>
      <c r="B21" s="6" t="s">
        <v>220</v>
      </c>
      <c r="C21" s="25">
        <f ca="1">1*'ДОХЛОКС (Бланк Заказа) '!L27</f>
        <v>0</v>
      </c>
      <c r="D21" s="13">
        <v>36</v>
      </c>
      <c r="E21" s="8">
        <v>3.8</v>
      </c>
      <c r="F21" s="14">
        <v>4.0999999999999996</v>
      </c>
      <c r="G21" s="8">
        <f>F21-E21</f>
        <v>0.29999999999999982</v>
      </c>
      <c r="H21" s="10">
        <f>(I21*J21*K21)/1000000000</f>
        <v>1.8612E-2</v>
      </c>
      <c r="I21" s="11">
        <v>376</v>
      </c>
      <c r="J21" s="12">
        <v>220</v>
      </c>
      <c r="K21" s="12">
        <v>225</v>
      </c>
      <c r="L21" s="126">
        <v>4620769130334</v>
      </c>
      <c r="M21" s="13">
        <f t="shared" si="1"/>
        <v>0</v>
      </c>
      <c r="N21" s="14">
        <f t="shared" si="2"/>
        <v>0</v>
      </c>
    </row>
    <row r="22" spans="1:14" ht="24.95" customHeight="1">
      <c r="A22" s="39">
        <v>12</v>
      </c>
      <c r="B22" s="6" t="s">
        <v>214</v>
      </c>
      <c r="C22" s="25">
        <f ca="1">1*'ДОХЛОКС (Бланк Заказа) '!L28</f>
        <v>0</v>
      </c>
      <c r="D22" s="13">
        <v>48</v>
      </c>
      <c r="E22" s="8">
        <v>2.36</v>
      </c>
      <c r="F22" s="9">
        <v>2.6</v>
      </c>
      <c r="G22" s="8">
        <f>F22-E22</f>
        <v>0.24000000000000021</v>
      </c>
      <c r="H22" s="10">
        <f>(I22*J22*K22)/1000000000</f>
        <v>1.8612E-2</v>
      </c>
      <c r="I22" s="11">
        <v>376</v>
      </c>
      <c r="J22" s="12">
        <v>220</v>
      </c>
      <c r="K22" s="12">
        <v>225</v>
      </c>
      <c r="L22" s="126">
        <v>4620769130341</v>
      </c>
      <c r="M22" s="13">
        <f t="shared" si="1"/>
        <v>0</v>
      </c>
      <c r="N22" s="14">
        <f t="shared" si="2"/>
        <v>0</v>
      </c>
    </row>
    <row r="23" spans="1:14" ht="24.95" customHeight="1">
      <c r="A23" s="39">
        <v>13</v>
      </c>
      <c r="B23" s="6" t="s">
        <v>123</v>
      </c>
      <c r="C23" s="26">
        <f ca="1">1*'ДОХЛОКС (Бланк Заказа) '!L29</f>
        <v>0</v>
      </c>
      <c r="D23" s="7">
        <v>48</v>
      </c>
      <c r="E23" s="8">
        <v>2.36</v>
      </c>
      <c r="F23" s="9">
        <v>2.6</v>
      </c>
      <c r="G23" s="8">
        <f>F23-E23</f>
        <v>0.24000000000000021</v>
      </c>
      <c r="H23" s="10">
        <f>(I23*J23*K23)/1000000000</f>
        <v>1.8612E-2</v>
      </c>
      <c r="I23" s="11">
        <v>376</v>
      </c>
      <c r="J23" s="12">
        <v>220</v>
      </c>
      <c r="K23" s="12">
        <v>225</v>
      </c>
      <c r="L23" s="126">
        <v>4620769131041</v>
      </c>
      <c r="M23" s="13">
        <f t="shared" si="1"/>
        <v>0</v>
      </c>
      <c r="N23" s="14">
        <f t="shared" si="2"/>
        <v>0</v>
      </c>
    </row>
    <row r="24" spans="1:14" ht="24.95" customHeight="1">
      <c r="A24" s="39">
        <v>14</v>
      </c>
      <c r="B24" s="6" t="s">
        <v>124</v>
      </c>
      <c r="C24" s="25">
        <f ca="1">1*'ДОХЛОКС (Бланк Заказа) '!L30</f>
        <v>0</v>
      </c>
      <c r="D24" s="13">
        <v>36</v>
      </c>
      <c r="E24" s="8">
        <v>3.8</v>
      </c>
      <c r="F24" s="14">
        <v>4.0999999999999996</v>
      </c>
      <c r="G24" s="8">
        <f>F24-E24</f>
        <v>0.29999999999999982</v>
      </c>
      <c r="H24" s="10">
        <f>(I24*J24*K24)/1000000000</f>
        <v>1.8612E-2</v>
      </c>
      <c r="I24" s="11">
        <v>376</v>
      </c>
      <c r="J24" s="12">
        <v>220</v>
      </c>
      <c r="K24" s="12">
        <v>225</v>
      </c>
      <c r="L24" s="126">
        <v>4620769131119</v>
      </c>
      <c r="M24" s="13">
        <f t="shared" si="1"/>
        <v>0</v>
      </c>
      <c r="N24" s="14">
        <f t="shared" si="2"/>
        <v>0</v>
      </c>
    </row>
    <row r="25" spans="1:14" ht="14.25" customHeight="1">
      <c r="A25" s="49"/>
      <c r="B25" s="50"/>
      <c r="C25" s="50"/>
      <c r="D25" s="51" t="s">
        <v>58</v>
      </c>
      <c r="E25" s="49"/>
      <c r="F25" s="49"/>
      <c r="G25" s="49"/>
      <c r="H25" s="49"/>
      <c r="I25" s="49"/>
      <c r="J25" s="49"/>
      <c r="K25" s="49"/>
      <c r="L25" s="127"/>
      <c r="M25" s="49"/>
      <c r="N25" s="117"/>
    </row>
    <row r="26" spans="1:14" ht="14.25" customHeight="1">
      <c r="A26" s="49"/>
      <c r="B26" s="50"/>
      <c r="C26" s="50"/>
      <c r="D26" s="51"/>
      <c r="E26" s="49"/>
      <c r="F26" s="49"/>
      <c r="G26" s="49"/>
      <c r="H26" s="49"/>
      <c r="I26" s="49"/>
      <c r="J26" s="49"/>
      <c r="K26" s="49"/>
      <c r="L26" s="127"/>
      <c r="M26" s="49"/>
      <c r="N26" s="116"/>
    </row>
    <row r="27" spans="1:14" ht="24.95" customHeight="1">
      <c r="A27" s="39">
        <v>15</v>
      </c>
      <c r="B27" s="119" t="s">
        <v>247</v>
      </c>
      <c r="C27" s="25">
        <f ca="1">1*'ДОХЛОКС (Бланк Заказа) '!L33</f>
        <v>0</v>
      </c>
      <c r="D27" s="13">
        <v>100</v>
      </c>
      <c r="E27" s="100">
        <v>6.6</v>
      </c>
      <c r="F27" s="101">
        <v>7</v>
      </c>
      <c r="G27" s="100">
        <f>F27-E27</f>
        <v>0.40000000000000036</v>
      </c>
      <c r="H27" s="102">
        <f>(I27*J27*K27)/1000000000</f>
        <v>5.5999999999999999E-3</v>
      </c>
      <c r="I27" s="103">
        <v>200</v>
      </c>
      <c r="J27" s="104">
        <v>140</v>
      </c>
      <c r="K27" s="104">
        <v>200</v>
      </c>
      <c r="L27" s="126">
        <v>4607060892529</v>
      </c>
      <c r="M27" s="13">
        <f>SUM(H27*C27)</f>
        <v>0</v>
      </c>
      <c r="N27" s="14">
        <f>SUM(F27*C27)</f>
        <v>0</v>
      </c>
    </row>
    <row r="28" spans="1:14" ht="24.95" customHeight="1">
      <c r="A28" s="39">
        <v>16</v>
      </c>
      <c r="B28" s="119" t="s">
        <v>115</v>
      </c>
      <c r="C28" s="25">
        <f ca="1">1*'ДОХЛОКС (Бланк Заказа) '!L34</f>
        <v>0</v>
      </c>
      <c r="D28" s="13">
        <v>135</v>
      </c>
      <c r="E28" s="100">
        <v>2.4</v>
      </c>
      <c r="F28" s="101">
        <v>2.8</v>
      </c>
      <c r="G28" s="100">
        <f>F28-E28</f>
        <v>0.39999999999999991</v>
      </c>
      <c r="H28" s="102">
        <f>(I28*J28*K28)/1000000000</f>
        <v>5.5999999999999999E-3</v>
      </c>
      <c r="I28" s="103">
        <v>200</v>
      </c>
      <c r="J28" s="104">
        <v>140</v>
      </c>
      <c r="K28" s="104">
        <v>200</v>
      </c>
      <c r="L28" s="126">
        <v>4607060892178</v>
      </c>
      <c r="M28" s="13">
        <f>SUM(H28*C28)</f>
        <v>0</v>
      </c>
      <c r="N28" s="14">
        <f>SUM(F28*C28)</f>
        <v>0</v>
      </c>
    </row>
    <row r="29" spans="1:14" ht="24.95" customHeight="1">
      <c r="A29" s="39">
        <v>17</v>
      </c>
      <c r="B29" s="119" t="s">
        <v>55</v>
      </c>
      <c r="C29" s="25">
        <f ca="1">1*'ДОХЛОКС (Бланк Заказа) '!L35</f>
        <v>0</v>
      </c>
      <c r="D29" s="13">
        <v>200</v>
      </c>
      <c r="E29" s="8">
        <v>3.4</v>
      </c>
      <c r="F29" s="14">
        <v>3.7</v>
      </c>
      <c r="G29" s="8">
        <f>F29-E29</f>
        <v>0.30000000000000027</v>
      </c>
      <c r="H29" s="10">
        <f>(I29*J29*K29)/1000000000</f>
        <v>2.7456000000000001E-2</v>
      </c>
      <c r="I29" s="11">
        <v>440</v>
      </c>
      <c r="J29" s="12">
        <v>320</v>
      </c>
      <c r="K29" s="12">
        <v>195</v>
      </c>
      <c r="L29" s="126">
        <v>4603646001491</v>
      </c>
      <c r="M29" s="13">
        <f>SUM(H29*C29)</f>
        <v>0</v>
      </c>
      <c r="N29" s="14">
        <f>SUM(F29*C29)</f>
        <v>0</v>
      </c>
    </row>
    <row r="30" spans="1:14" ht="14.25" customHeight="1">
      <c r="A30" s="49"/>
      <c r="B30" s="120"/>
      <c r="C30" s="50"/>
      <c r="D30" s="51" t="s">
        <v>52</v>
      </c>
      <c r="E30" s="49"/>
      <c r="F30" s="49"/>
      <c r="G30" s="49"/>
      <c r="H30" s="49"/>
      <c r="I30" s="49"/>
      <c r="J30" s="49"/>
      <c r="K30" s="49"/>
      <c r="L30" s="127"/>
      <c r="M30" s="49"/>
      <c r="N30" s="52"/>
    </row>
    <row r="31" spans="1:14" ht="24.95" customHeight="1">
      <c r="A31" s="39">
        <v>18</v>
      </c>
      <c r="B31" s="119" t="s">
        <v>224</v>
      </c>
      <c r="C31" s="25">
        <f ca="1">1*'ДОХЛОКС (Бланк Заказа) '!L38</f>
        <v>0</v>
      </c>
      <c r="D31" s="13">
        <v>10</v>
      </c>
      <c r="E31" s="14">
        <v>3.9</v>
      </c>
      <c r="F31" s="14">
        <v>4.2</v>
      </c>
      <c r="G31" s="8">
        <f>F31-E31</f>
        <v>0.30000000000000027</v>
      </c>
      <c r="H31" s="10">
        <f>(I31*J31*K31)/1000000000</f>
        <v>9.3959999999999998E-3</v>
      </c>
      <c r="I31" s="11">
        <v>270</v>
      </c>
      <c r="J31" s="12">
        <v>145</v>
      </c>
      <c r="K31" s="12">
        <v>240</v>
      </c>
      <c r="L31" s="126">
        <v>4607060892413</v>
      </c>
      <c r="M31" s="13">
        <f>SUM(H31*C31)</f>
        <v>0</v>
      </c>
      <c r="N31" s="14">
        <f>SUM(F31*C31)</f>
        <v>0</v>
      </c>
    </row>
    <row r="32" spans="1:14" ht="24.95" customHeight="1">
      <c r="A32" s="39">
        <v>19</v>
      </c>
      <c r="B32" s="119" t="s">
        <v>41</v>
      </c>
      <c r="C32" s="25">
        <f ca="1">1*'ДОХЛОКС (Бланк Заказа) '!L39</f>
        <v>0</v>
      </c>
      <c r="D32" s="13">
        <v>50</v>
      </c>
      <c r="E32" s="14">
        <v>8.1</v>
      </c>
      <c r="F32" s="14">
        <v>8.4</v>
      </c>
      <c r="G32" s="8">
        <f t="shared" ref="G32:G40" si="3">F32-E32</f>
        <v>0.30000000000000071</v>
      </c>
      <c r="H32" s="10">
        <f t="shared" ref="H32:H40" si="4">(I32*J32*K32)/1000000000</f>
        <v>2.7456000000000001E-2</v>
      </c>
      <c r="I32" s="11">
        <v>440</v>
      </c>
      <c r="J32" s="12">
        <v>320</v>
      </c>
      <c r="K32" s="12">
        <v>195</v>
      </c>
      <c r="L32" s="126">
        <v>4607060890013</v>
      </c>
      <c r="M32" s="13">
        <f t="shared" ref="M32:M40" si="5">SUM(H32*C32)</f>
        <v>0</v>
      </c>
      <c r="N32" s="14">
        <f t="shared" ref="N32:N40" si="6">SUM(F32*C32)</f>
        <v>0</v>
      </c>
    </row>
    <row r="33" spans="1:14" ht="24.95" customHeight="1">
      <c r="A33" s="39">
        <v>20</v>
      </c>
      <c r="B33" s="119" t="s">
        <v>185</v>
      </c>
      <c r="C33" s="25">
        <f ca="1">1*'ДОХЛОКС (Бланк Заказа) '!L40</f>
        <v>0</v>
      </c>
      <c r="D33" s="13">
        <v>100</v>
      </c>
      <c r="E33" s="8">
        <v>9.6999999999999993</v>
      </c>
      <c r="F33" s="14">
        <v>10</v>
      </c>
      <c r="G33" s="8">
        <f>F33-E33</f>
        <v>0.30000000000000071</v>
      </c>
      <c r="H33" s="10">
        <f>(I33*J33*K33)/1000000000</f>
        <v>2.2329999999999999E-2</v>
      </c>
      <c r="I33" s="11">
        <v>385</v>
      </c>
      <c r="J33" s="12">
        <v>290</v>
      </c>
      <c r="K33" s="12">
        <v>200</v>
      </c>
      <c r="L33" s="115">
        <v>4620769131454</v>
      </c>
      <c r="M33" s="13">
        <f>SUM(H33*C33)</f>
        <v>0</v>
      </c>
      <c r="N33" s="14">
        <f>SUM(F33*C33)</f>
        <v>0</v>
      </c>
    </row>
    <row r="34" spans="1:14" ht="24.95" customHeight="1">
      <c r="A34" s="39">
        <v>21</v>
      </c>
      <c r="B34" s="119" t="s">
        <v>91</v>
      </c>
      <c r="C34" s="25">
        <f ca="1">1*'ДОХЛОКС (Бланк Заказа) '!L41</f>
        <v>0</v>
      </c>
      <c r="D34" s="13">
        <v>100</v>
      </c>
      <c r="E34" s="8">
        <v>9.6999999999999993</v>
      </c>
      <c r="F34" s="14">
        <v>10</v>
      </c>
      <c r="G34" s="8">
        <f t="shared" si="3"/>
        <v>0.30000000000000071</v>
      </c>
      <c r="H34" s="10">
        <f t="shared" si="4"/>
        <v>2.2329999999999999E-2</v>
      </c>
      <c r="I34" s="11">
        <v>385</v>
      </c>
      <c r="J34" s="12">
        <v>290</v>
      </c>
      <c r="K34" s="12">
        <v>200</v>
      </c>
      <c r="L34" s="115">
        <v>4620769131218</v>
      </c>
      <c r="M34" s="13">
        <f t="shared" si="5"/>
        <v>0</v>
      </c>
      <c r="N34" s="14">
        <f t="shared" si="6"/>
        <v>0</v>
      </c>
    </row>
    <row r="35" spans="1:14" ht="24.95" customHeight="1">
      <c r="A35" s="39">
        <v>22</v>
      </c>
      <c r="B35" s="119" t="s">
        <v>92</v>
      </c>
      <c r="C35" s="25">
        <f ca="1">1*'ДОХЛОКС (Бланк Заказа) '!L42</f>
        <v>0</v>
      </c>
      <c r="D35" s="13">
        <v>50</v>
      </c>
      <c r="E35" s="8">
        <v>9.6999999999999993</v>
      </c>
      <c r="F35" s="14">
        <v>10</v>
      </c>
      <c r="G35" s="8">
        <f t="shared" si="3"/>
        <v>0.30000000000000071</v>
      </c>
      <c r="H35" s="10">
        <f t="shared" si="4"/>
        <v>2.2329999999999999E-2</v>
      </c>
      <c r="I35" s="11">
        <v>385</v>
      </c>
      <c r="J35" s="12">
        <v>290</v>
      </c>
      <c r="K35" s="12">
        <v>200</v>
      </c>
      <c r="L35" s="115">
        <v>4620769131232</v>
      </c>
      <c r="M35" s="13">
        <f t="shared" si="5"/>
        <v>0</v>
      </c>
      <c r="N35" s="14">
        <f t="shared" si="6"/>
        <v>0</v>
      </c>
    </row>
    <row r="36" spans="1:14" ht="24.95" customHeight="1">
      <c r="A36" s="39">
        <v>23</v>
      </c>
      <c r="B36" s="119" t="s">
        <v>95</v>
      </c>
      <c r="C36" s="25">
        <f ca="1">1*'ДОХЛОКС (Бланк Заказа) '!L43</f>
        <v>0</v>
      </c>
      <c r="D36" s="13">
        <v>50</v>
      </c>
      <c r="E36" s="14">
        <v>8.1</v>
      </c>
      <c r="F36" s="14">
        <v>8.4</v>
      </c>
      <c r="G36" s="8">
        <f>F36-E36</f>
        <v>0.30000000000000071</v>
      </c>
      <c r="H36" s="10">
        <f>(I36*J36*K36)/1000000000</f>
        <v>2.7456000000000001E-2</v>
      </c>
      <c r="I36" s="11">
        <v>440</v>
      </c>
      <c r="J36" s="12">
        <v>320</v>
      </c>
      <c r="K36" s="12">
        <v>195</v>
      </c>
      <c r="L36" s="126">
        <v>4607060892093</v>
      </c>
      <c r="M36" s="13">
        <f>SUM(H36*C36)</f>
        <v>0</v>
      </c>
      <c r="N36" s="14">
        <f>SUM(F36*C36)</f>
        <v>0</v>
      </c>
    </row>
    <row r="37" spans="1:14" ht="24.95" customHeight="1">
      <c r="A37" s="39">
        <v>24</v>
      </c>
      <c r="B37" s="119" t="s">
        <v>193</v>
      </c>
      <c r="C37" s="25">
        <f ca="1">1*'ДОХЛОКС (Бланк Заказа) '!L44</f>
        <v>0</v>
      </c>
      <c r="D37" s="13">
        <v>120</v>
      </c>
      <c r="E37" s="8">
        <v>6.4</v>
      </c>
      <c r="F37" s="14">
        <v>6.7</v>
      </c>
      <c r="G37" s="8">
        <f>F37-E37</f>
        <v>0.29999999999999982</v>
      </c>
      <c r="H37" s="10">
        <f>(I37*J37*K37)/1000000000</f>
        <v>2.2329999999999999E-2</v>
      </c>
      <c r="I37" s="11">
        <v>385</v>
      </c>
      <c r="J37" s="12">
        <v>290</v>
      </c>
      <c r="K37" s="12">
        <v>200</v>
      </c>
      <c r="L37" s="126">
        <v>4620769131461</v>
      </c>
      <c r="M37" s="13">
        <f>SUM(H37*C37)</f>
        <v>0</v>
      </c>
      <c r="N37" s="14">
        <f>SUM(F37*C37)</f>
        <v>0</v>
      </c>
    </row>
    <row r="38" spans="1:14" ht="24.95" customHeight="1">
      <c r="A38" s="39">
        <v>25</v>
      </c>
      <c r="B38" s="119" t="s">
        <v>23</v>
      </c>
      <c r="C38" s="25">
        <f ca="1">1*'ДОХЛОКС (Бланк Заказа) '!L45</f>
        <v>0</v>
      </c>
      <c r="D38" s="13">
        <v>100</v>
      </c>
      <c r="E38" s="8">
        <v>9.6999999999999993</v>
      </c>
      <c r="F38" s="14">
        <v>10</v>
      </c>
      <c r="G38" s="8">
        <f t="shared" si="3"/>
        <v>0.30000000000000071</v>
      </c>
      <c r="H38" s="10">
        <f t="shared" si="4"/>
        <v>2.2329999999999999E-2</v>
      </c>
      <c r="I38" s="11">
        <v>385</v>
      </c>
      <c r="J38" s="12">
        <v>290</v>
      </c>
      <c r="K38" s="12">
        <v>200</v>
      </c>
      <c r="L38" s="126">
        <v>4620769131140</v>
      </c>
      <c r="M38" s="13">
        <f t="shared" si="5"/>
        <v>0</v>
      </c>
      <c r="N38" s="14">
        <f t="shared" si="6"/>
        <v>0</v>
      </c>
    </row>
    <row r="39" spans="1:14" ht="24.95" customHeight="1">
      <c r="A39" s="39">
        <v>26</v>
      </c>
      <c r="B39" s="119" t="s">
        <v>22</v>
      </c>
      <c r="C39" s="25">
        <f ca="1">1*'ДОХЛОКС (Бланк Заказа) '!L46</f>
        <v>0</v>
      </c>
      <c r="D39" s="13">
        <v>50</v>
      </c>
      <c r="E39" s="8">
        <v>9.6999999999999993</v>
      </c>
      <c r="F39" s="14">
        <v>10</v>
      </c>
      <c r="G39" s="8">
        <f t="shared" si="3"/>
        <v>0.30000000000000071</v>
      </c>
      <c r="H39" s="10">
        <f t="shared" si="4"/>
        <v>2.2329999999999999E-2</v>
      </c>
      <c r="I39" s="11">
        <v>385</v>
      </c>
      <c r="J39" s="12">
        <v>290</v>
      </c>
      <c r="K39" s="12">
        <v>200</v>
      </c>
      <c r="L39" s="126">
        <v>4620769131157</v>
      </c>
      <c r="M39" s="13">
        <f t="shared" si="5"/>
        <v>0</v>
      </c>
      <c r="N39" s="14">
        <f t="shared" si="6"/>
        <v>0</v>
      </c>
    </row>
    <row r="40" spans="1:14" ht="24.95" customHeight="1">
      <c r="A40" s="39">
        <v>27</v>
      </c>
      <c r="B40" s="119" t="s">
        <v>106</v>
      </c>
      <c r="C40" s="25">
        <f ca="1">1*'ДОХЛОКС (Бланк Заказа) '!L47</f>
        <v>0</v>
      </c>
      <c r="D40" s="13">
        <v>200</v>
      </c>
      <c r="E40" s="8">
        <v>5.4</v>
      </c>
      <c r="F40" s="14">
        <v>5.7</v>
      </c>
      <c r="G40" s="8">
        <f t="shared" si="3"/>
        <v>0.29999999999999982</v>
      </c>
      <c r="H40" s="10">
        <f t="shared" si="4"/>
        <v>2.4174000000000001E-2</v>
      </c>
      <c r="I40" s="11">
        <v>395</v>
      </c>
      <c r="J40" s="12">
        <v>255</v>
      </c>
      <c r="K40" s="12">
        <v>240</v>
      </c>
      <c r="L40" s="126" t="s">
        <v>103</v>
      </c>
      <c r="M40" s="13">
        <f t="shared" si="5"/>
        <v>0</v>
      </c>
      <c r="N40" s="14">
        <f t="shared" si="6"/>
        <v>0</v>
      </c>
    </row>
    <row r="41" spans="1:14" ht="15" customHeight="1">
      <c r="A41" s="34"/>
      <c r="B41" s="121"/>
      <c r="C41" s="35"/>
      <c r="D41" s="48" t="s">
        <v>87</v>
      </c>
      <c r="E41" s="48"/>
      <c r="F41" s="48"/>
      <c r="G41" s="48"/>
      <c r="H41" s="48"/>
      <c r="I41" s="48"/>
      <c r="J41" s="48"/>
      <c r="K41" s="48"/>
      <c r="L41" s="128"/>
      <c r="M41" s="48"/>
      <c r="N41" s="48"/>
    </row>
    <row r="42" spans="1:14" ht="24.95" customHeight="1">
      <c r="A42" s="39">
        <v>28</v>
      </c>
      <c r="B42" s="119" t="s">
        <v>228</v>
      </c>
      <c r="C42" s="25">
        <f ca="1">1*'ДОХЛОКС (Бланк Заказа) '!L50</f>
        <v>0</v>
      </c>
      <c r="D42" s="13">
        <v>200</v>
      </c>
      <c r="E42" s="8">
        <v>1.8</v>
      </c>
      <c r="F42" s="14">
        <v>2</v>
      </c>
      <c r="G42" s="8">
        <f t="shared" ref="G42:G50" si="7">F42-E42</f>
        <v>0.19999999999999996</v>
      </c>
      <c r="H42" s="10">
        <f t="shared" ref="H42:H50" si="8">(I42*J42*K42)/1000000000</f>
        <v>5.5999999999999999E-3</v>
      </c>
      <c r="I42" s="11">
        <v>200</v>
      </c>
      <c r="J42" s="12">
        <v>200</v>
      </c>
      <c r="K42" s="12">
        <v>140</v>
      </c>
      <c r="L42" s="126">
        <v>4607060892185</v>
      </c>
      <c r="M42" s="13">
        <f t="shared" ref="M42:M50" si="9">SUM(H42*C42)</f>
        <v>0</v>
      </c>
      <c r="N42" s="14">
        <f t="shared" ref="N42:N50" si="10">SUM(F42*C42)</f>
        <v>0</v>
      </c>
    </row>
    <row r="43" spans="1:14" ht="24.95" customHeight="1">
      <c r="A43" s="39">
        <v>29</v>
      </c>
      <c r="B43" s="122" t="s">
        <v>86</v>
      </c>
      <c r="C43" s="25">
        <f ca="1">1*'ДОХЛОКС (Бланк Заказа) '!L51</f>
        <v>0</v>
      </c>
      <c r="D43" s="13">
        <v>250</v>
      </c>
      <c r="E43" s="8">
        <v>2</v>
      </c>
      <c r="F43" s="14">
        <v>2.2000000000000002</v>
      </c>
      <c r="G43" s="8">
        <f t="shared" si="7"/>
        <v>0.20000000000000018</v>
      </c>
      <c r="H43" s="10">
        <f t="shared" si="8"/>
        <v>1.4616499999999999E-2</v>
      </c>
      <c r="I43" s="11">
        <v>460</v>
      </c>
      <c r="J43" s="12">
        <v>205</v>
      </c>
      <c r="K43" s="12">
        <v>155</v>
      </c>
      <c r="L43" s="115" t="s">
        <v>84</v>
      </c>
      <c r="M43" s="13">
        <f t="shared" si="9"/>
        <v>0</v>
      </c>
      <c r="N43" s="14">
        <f t="shared" si="10"/>
        <v>0</v>
      </c>
    </row>
    <row r="44" spans="1:14" ht="35.25" customHeight="1">
      <c r="A44" s="39">
        <v>30</v>
      </c>
      <c r="B44" s="122" t="s">
        <v>83</v>
      </c>
      <c r="C44" s="25">
        <f ca="1">1*'ДОХЛОКС (Бланк Заказа) '!L52</f>
        <v>0</v>
      </c>
      <c r="D44" s="13">
        <v>250</v>
      </c>
      <c r="E44" s="8">
        <v>2</v>
      </c>
      <c r="F44" s="14">
        <v>2.2000000000000002</v>
      </c>
      <c r="G44" s="8">
        <f t="shared" si="7"/>
        <v>0.20000000000000018</v>
      </c>
      <c r="H44" s="10">
        <f t="shared" si="8"/>
        <v>1.4616499999999999E-2</v>
      </c>
      <c r="I44" s="11">
        <v>460</v>
      </c>
      <c r="J44" s="12">
        <v>205</v>
      </c>
      <c r="K44" s="12">
        <v>155</v>
      </c>
      <c r="L44" s="115" t="s">
        <v>79</v>
      </c>
      <c r="M44" s="13">
        <f t="shared" si="9"/>
        <v>0</v>
      </c>
      <c r="N44" s="14">
        <f t="shared" si="10"/>
        <v>0</v>
      </c>
    </row>
    <row r="45" spans="1:14" ht="24.95" customHeight="1">
      <c r="A45" s="39">
        <v>31</v>
      </c>
      <c r="B45" s="122" t="s">
        <v>154</v>
      </c>
      <c r="C45" s="25">
        <f ca="1">1*'ДОХЛОКС (Бланк Заказа) '!L53</f>
        <v>0</v>
      </c>
      <c r="D45" s="13">
        <v>250</v>
      </c>
      <c r="E45" s="8">
        <v>2</v>
      </c>
      <c r="F45" s="14">
        <v>2.2000000000000002</v>
      </c>
      <c r="G45" s="8">
        <f t="shared" si="7"/>
        <v>0.20000000000000018</v>
      </c>
      <c r="H45" s="10">
        <f t="shared" si="8"/>
        <v>1.4616499999999999E-2</v>
      </c>
      <c r="I45" s="11">
        <v>460</v>
      </c>
      <c r="J45" s="12">
        <v>205</v>
      </c>
      <c r="K45" s="12">
        <v>155</v>
      </c>
      <c r="L45" s="115" t="s">
        <v>152</v>
      </c>
      <c r="M45" s="13">
        <f t="shared" si="9"/>
        <v>0</v>
      </c>
      <c r="N45" s="14">
        <f t="shared" si="10"/>
        <v>0</v>
      </c>
    </row>
    <row r="46" spans="1:14" ht="24.95" customHeight="1">
      <c r="A46" s="39">
        <v>32</v>
      </c>
      <c r="B46" s="122" t="s">
        <v>168</v>
      </c>
      <c r="C46" s="25">
        <f ca="1">1*'ДОХЛОКС (Бланк Заказа) '!L54</f>
        <v>0</v>
      </c>
      <c r="D46" s="13">
        <v>250</v>
      </c>
      <c r="E46" s="8">
        <v>2</v>
      </c>
      <c r="F46" s="14">
        <v>2.2000000000000002</v>
      </c>
      <c r="G46" s="8">
        <f t="shared" si="7"/>
        <v>0.20000000000000018</v>
      </c>
      <c r="H46" s="10">
        <f t="shared" si="8"/>
        <v>1.4616499999999999E-2</v>
      </c>
      <c r="I46" s="11">
        <v>460</v>
      </c>
      <c r="J46" s="12">
        <v>205</v>
      </c>
      <c r="K46" s="12">
        <v>155</v>
      </c>
      <c r="L46" s="115">
        <v>4620769131195</v>
      </c>
      <c r="M46" s="13">
        <f t="shared" si="9"/>
        <v>0</v>
      </c>
      <c r="N46" s="14">
        <f t="shared" si="10"/>
        <v>0</v>
      </c>
    </row>
    <row r="47" spans="1:14" ht="37.5" customHeight="1">
      <c r="A47" s="39">
        <v>33</v>
      </c>
      <c r="B47" s="183" t="s">
        <v>149</v>
      </c>
      <c r="C47" s="25">
        <f ca="1">1*'ДОХЛОКС (Бланк Заказа) '!L55</f>
        <v>0</v>
      </c>
      <c r="D47" s="13">
        <v>50</v>
      </c>
      <c r="E47" s="191">
        <v>1.4</v>
      </c>
      <c r="F47" s="192">
        <v>1.6</v>
      </c>
      <c r="G47" s="191">
        <f t="shared" si="7"/>
        <v>0.20000000000000018</v>
      </c>
      <c r="H47" s="193">
        <f t="shared" si="8"/>
        <v>8.5500000000000003E-3</v>
      </c>
      <c r="I47" s="103">
        <v>300</v>
      </c>
      <c r="J47" s="104">
        <v>300</v>
      </c>
      <c r="K47" s="104">
        <v>95</v>
      </c>
      <c r="L47" s="115">
        <v>4607013280526</v>
      </c>
      <c r="M47" s="13">
        <f t="shared" si="9"/>
        <v>0</v>
      </c>
      <c r="N47" s="14">
        <f t="shared" si="10"/>
        <v>0</v>
      </c>
    </row>
    <row r="48" spans="1:14" ht="33.75" customHeight="1">
      <c r="A48" s="39">
        <v>34</v>
      </c>
      <c r="B48" s="186" t="s">
        <v>169</v>
      </c>
      <c r="C48" s="25">
        <f ca="1">1*'ДОХЛОКС (Бланк Заказа) '!L56</f>
        <v>0</v>
      </c>
      <c r="D48" s="13">
        <v>24</v>
      </c>
      <c r="E48" s="8">
        <v>0.9</v>
      </c>
      <c r="F48" s="14">
        <v>1</v>
      </c>
      <c r="G48" s="8">
        <f t="shared" si="7"/>
        <v>9.9999999999999978E-2</v>
      </c>
      <c r="H48" s="10">
        <f t="shared" si="8"/>
        <v>5.3722500000000003E-3</v>
      </c>
      <c r="I48" s="11">
        <v>290</v>
      </c>
      <c r="J48" s="12">
        <v>195</v>
      </c>
      <c r="K48" s="12">
        <v>95</v>
      </c>
      <c r="L48" s="115">
        <v>4607013281042</v>
      </c>
      <c r="M48" s="13">
        <f t="shared" si="9"/>
        <v>0</v>
      </c>
      <c r="N48" s="14">
        <f t="shared" si="10"/>
        <v>0</v>
      </c>
    </row>
    <row r="49" spans="1:14" ht="33.75" customHeight="1">
      <c r="A49" s="39">
        <v>35</v>
      </c>
      <c r="B49" s="186" t="s">
        <v>164</v>
      </c>
      <c r="C49" s="25">
        <f ca="1">1*'ДОХЛОКС (Бланк Заказа) '!L57</f>
        <v>0</v>
      </c>
      <c r="D49" s="13">
        <v>24</v>
      </c>
      <c r="E49" s="8">
        <v>0.9</v>
      </c>
      <c r="F49" s="14">
        <v>1</v>
      </c>
      <c r="G49" s="8">
        <f t="shared" si="7"/>
        <v>9.9999999999999978E-2</v>
      </c>
      <c r="H49" s="10">
        <f t="shared" si="8"/>
        <v>5.3722500000000003E-3</v>
      </c>
      <c r="I49" s="11">
        <v>290</v>
      </c>
      <c r="J49" s="12">
        <v>195</v>
      </c>
      <c r="K49" s="12">
        <v>95</v>
      </c>
      <c r="L49" s="115">
        <v>4607013281059</v>
      </c>
      <c r="M49" s="13">
        <f t="shared" si="9"/>
        <v>0</v>
      </c>
      <c r="N49" s="14">
        <f t="shared" si="10"/>
        <v>0</v>
      </c>
    </row>
    <row r="50" spans="1:14" ht="33.75" customHeight="1">
      <c r="A50" s="39">
        <v>36</v>
      </c>
      <c r="B50" s="186" t="s">
        <v>167</v>
      </c>
      <c r="C50" s="25">
        <f ca="1">1*'ДОХЛОКС (Бланк Заказа) '!L58</f>
        <v>0</v>
      </c>
      <c r="D50" s="13">
        <v>24</v>
      </c>
      <c r="E50" s="8">
        <v>0.9</v>
      </c>
      <c r="F50" s="14">
        <v>1</v>
      </c>
      <c r="G50" s="8">
        <f t="shared" si="7"/>
        <v>9.9999999999999978E-2</v>
      </c>
      <c r="H50" s="10">
        <f t="shared" si="8"/>
        <v>5.3722500000000003E-3</v>
      </c>
      <c r="I50" s="11">
        <v>290</v>
      </c>
      <c r="J50" s="12">
        <v>195</v>
      </c>
      <c r="K50" s="12">
        <v>95</v>
      </c>
      <c r="L50" s="115">
        <v>4607013281318</v>
      </c>
      <c r="M50" s="13">
        <f t="shared" si="9"/>
        <v>0</v>
      </c>
      <c r="N50" s="14">
        <f t="shared" si="10"/>
        <v>0</v>
      </c>
    </row>
    <row r="51" spans="1:14" ht="15" customHeight="1">
      <c r="A51" s="34"/>
      <c r="B51" s="121"/>
      <c r="C51" s="35"/>
      <c r="D51" s="48" t="s">
        <v>87</v>
      </c>
      <c r="E51" s="48"/>
      <c r="F51" s="48"/>
      <c r="G51" s="48"/>
      <c r="H51" s="48"/>
      <c r="I51" s="48"/>
      <c r="J51" s="48"/>
      <c r="K51" s="48"/>
      <c r="L51" s="128"/>
      <c r="M51" s="48"/>
      <c r="N51" s="48"/>
    </row>
    <row r="52" spans="1:14" ht="48" customHeight="1">
      <c r="A52" s="39">
        <v>37</v>
      </c>
      <c r="B52" s="213" t="s">
        <v>213</v>
      </c>
      <c r="C52" s="25">
        <f ca="1">1*'ДОХЛОКС (Бланк Заказа) '!L61</f>
        <v>0</v>
      </c>
      <c r="D52" s="13">
        <v>96</v>
      </c>
      <c r="E52" s="8">
        <v>2.6</v>
      </c>
      <c r="F52" s="14">
        <v>3</v>
      </c>
      <c r="G52" s="8">
        <f>F52-E52</f>
        <v>0.39999999999999991</v>
      </c>
      <c r="H52" s="10">
        <f>(I52*J52*K52)/1000000000</f>
        <v>2.8842E-2</v>
      </c>
      <c r="I52" s="11">
        <v>506</v>
      </c>
      <c r="J52" s="12">
        <v>300</v>
      </c>
      <c r="K52" s="12">
        <v>190</v>
      </c>
      <c r="L52" s="115">
        <v>4620769131478</v>
      </c>
      <c r="M52" s="13">
        <f>SUM(H52*C52)</f>
        <v>0</v>
      </c>
      <c r="N52" s="14">
        <f>SUM(F52*C52)</f>
        <v>0</v>
      </c>
    </row>
    <row r="53" spans="1:14" ht="45.75" customHeight="1">
      <c r="A53" s="39">
        <v>38</v>
      </c>
      <c r="B53" s="214" t="s">
        <v>207</v>
      </c>
      <c r="C53" s="25">
        <f ca="1">1*'ДОХЛОКС (Бланк Заказа) '!L62</f>
        <v>0</v>
      </c>
      <c r="D53" s="13">
        <v>96</v>
      </c>
      <c r="E53" s="194">
        <v>2.6</v>
      </c>
      <c r="F53" s="195">
        <v>3</v>
      </c>
      <c r="G53" s="194">
        <f>F53-E53</f>
        <v>0.39999999999999991</v>
      </c>
      <c r="H53" s="196">
        <f>(I53*J53*K53)/1000000000</f>
        <v>2.8842E-2</v>
      </c>
      <c r="I53" s="103">
        <v>506</v>
      </c>
      <c r="J53" s="104">
        <v>300</v>
      </c>
      <c r="K53" s="104">
        <v>190</v>
      </c>
      <c r="L53" s="115">
        <v>4620769131485</v>
      </c>
      <c r="M53" s="13">
        <f>SUM(H53*C53)</f>
        <v>0</v>
      </c>
      <c r="N53" s="14">
        <f>SUM(F53*C53)</f>
        <v>0</v>
      </c>
    </row>
    <row r="54" spans="1:14" ht="43.5" customHeight="1">
      <c r="A54" s="39">
        <v>39</v>
      </c>
      <c r="B54" s="213" t="s">
        <v>208</v>
      </c>
      <c r="C54" s="25">
        <f ca="1">1*'ДОХЛОКС (Бланк Заказа) '!L63</f>
        <v>0</v>
      </c>
      <c r="D54" s="13">
        <v>48</v>
      </c>
      <c r="E54" s="8">
        <v>3.3</v>
      </c>
      <c r="F54" s="14">
        <v>3.6</v>
      </c>
      <c r="G54" s="8">
        <v>0.4</v>
      </c>
      <c r="H54" s="10">
        <f>(I54*J54*K54)/1000000000</f>
        <v>1.6625000000000001E-2</v>
      </c>
      <c r="I54" s="11">
        <v>350</v>
      </c>
      <c r="J54" s="12">
        <v>250</v>
      </c>
      <c r="K54" s="12">
        <v>190</v>
      </c>
      <c r="L54" s="215">
        <v>4620769131492</v>
      </c>
      <c r="M54" s="13">
        <f>SUM(H54*C54)</f>
        <v>0</v>
      </c>
      <c r="N54" s="14">
        <f>SUM(F54*C54)</f>
        <v>0</v>
      </c>
    </row>
    <row r="55" spans="1:14" ht="15" customHeight="1">
      <c r="A55" s="34"/>
      <c r="B55" s="35"/>
      <c r="C55" s="35"/>
      <c r="D55" s="48"/>
      <c r="E55" s="48"/>
      <c r="F55" s="48"/>
      <c r="G55" s="48"/>
      <c r="H55" s="48"/>
      <c r="I55" s="48"/>
      <c r="J55" s="48"/>
      <c r="K55" s="48"/>
      <c r="L55" s="128"/>
      <c r="M55" s="99"/>
      <c r="N55" s="114"/>
    </row>
    <row r="56" spans="1:14" ht="21" thickBot="1">
      <c r="B56" s="19"/>
      <c r="C56" s="24"/>
      <c r="D56" s="20"/>
      <c r="E56" s="20"/>
      <c r="F56" s="20"/>
      <c r="G56" s="20"/>
      <c r="H56" s="21"/>
      <c r="I56" s="20"/>
      <c r="J56" s="20"/>
      <c r="K56" s="20"/>
      <c r="L56" s="129"/>
      <c r="M56" s="22"/>
      <c r="N56" s="22"/>
    </row>
    <row r="57" spans="1:14" ht="18.75" thickBot="1">
      <c r="B57" s="27" t="s">
        <v>48</v>
      </c>
      <c r="C57" s="53">
        <f>SUM(C11:C56)</f>
        <v>0</v>
      </c>
      <c r="L57" s="130" t="s">
        <v>26</v>
      </c>
      <c r="M57" s="98">
        <f>SUM(M11:M56)</f>
        <v>0</v>
      </c>
      <c r="N57" s="108">
        <f>SUM(N11:N56)</f>
        <v>0</v>
      </c>
    </row>
    <row r="58" spans="1:14" ht="24" customHeight="1">
      <c r="B58" s="373"/>
      <c r="C58" s="373"/>
      <c r="D58" s="373"/>
      <c r="E58" s="373"/>
      <c r="F58" s="373"/>
      <c r="G58" s="373"/>
      <c r="H58" s="373"/>
      <c r="I58" s="373"/>
      <c r="J58" s="373"/>
      <c r="K58" s="373"/>
      <c r="M58" s="366" t="s">
        <v>37</v>
      </c>
      <c r="N58" s="367"/>
    </row>
    <row r="59" spans="1:14">
      <c r="B59" s="370" t="s">
        <v>51</v>
      </c>
      <c r="C59" s="371"/>
      <c r="D59" s="371"/>
      <c r="E59" s="371"/>
      <c r="F59" s="371"/>
      <c r="G59" s="371"/>
      <c r="H59" s="371"/>
      <c r="I59" s="371"/>
      <c r="J59" s="371"/>
      <c r="K59" s="372"/>
      <c r="M59" s="368"/>
      <c r="N59" s="369"/>
    </row>
  </sheetData>
  <mergeCells count="5">
    <mergeCell ref="A7:N7"/>
    <mergeCell ref="I9:K9"/>
    <mergeCell ref="M58:N59"/>
    <mergeCell ref="B59:K59"/>
    <mergeCell ref="B58:K58"/>
  </mergeCells>
  <phoneticPr fontId="6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4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2018-05-25T04:29:36Z</cp:lastPrinted>
  <dcterms:created xsi:type="dcterms:W3CDTF">2006-09-28T05:33:49Z</dcterms:created>
  <dcterms:modified xsi:type="dcterms:W3CDTF">2018-08-03T06:25:30Z</dcterms:modified>
</cp:coreProperties>
</file>