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'!$A$1:$AE$67</definedName>
    <definedName name="_xlnm.Print_Area" localSheetId="1">'Обьем Вес '!$A$1:$N$60</definedName>
  </definedNames>
  <calcPr calcId="114210" refMode="R1C1"/>
</workbook>
</file>

<file path=xl/calcChain.xml><?xml version="1.0" encoding="utf-8"?>
<calcChain xmlns="http://schemas.openxmlformats.org/spreadsheetml/2006/main">
  <c r="C41" i="2"/>
  <c r="N41"/>
  <c r="H41"/>
  <c r="M41"/>
  <c r="G41"/>
  <c r="M49" i="1"/>
  <c r="C29" i="2"/>
  <c r="N29"/>
  <c r="H29"/>
  <c r="M29"/>
  <c r="G29"/>
  <c r="M36" i="1"/>
  <c r="M37"/>
  <c r="M42"/>
  <c r="M38"/>
  <c r="M39"/>
  <c r="M40"/>
  <c r="M41"/>
  <c r="M43"/>
  <c r="M44"/>
  <c r="M45"/>
  <c r="M46"/>
  <c r="M48"/>
  <c r="M50"/>
  <c r="M51"/>
  <c r="M52"/>
  <c r="M53"/>
  <c r="M54"/>
  <c r="M55"/>
  <c r="M56"/>
  <c r="M57"/>
  <c r="M58"/>
  <c r="M59"/>
  <c r="M60"/>
  <c r="C17" i="2"/>
  <c r="M23" i="1"/>
  <c r="C53" i="2"/>
  <c r="C54"/>
  <c r="C55"/>
  <c r="N55"/>
  <c r="H55"/>
  <c r="M55"/>
  <c r="N54"/>
  <c r="H54"/>
  <c r="M54"/>
  <c r="G54"/>
  <c r="N53"/>
  <c r="H53"/>
  <c r="M53"/>
  <c r="G53"/>
  <c r="M62" i="1"/>
  <c r="M63"/>
  <c r="M64"/>
  <c r="M65"/>
  <c r="M22"/>
  <c r="M17"/>
  <c r="M18"/>
  <c r="M19"/>
  <c r="M20"/>
  <c r="M21"/>
  <c r="M24"/>
  <c r="M25"/>
  <c r="M26"/>
  <c r="M27"/>
  <c r="M28"/>
  <c r="M29"/>
  <c r="M31"/>
  <c r="M32"/>
  <c r="M33"/>
  <c r="M34"/>
  <c r="M67"/>
  <c r="C38" i="2"/>
  <c r="C14"/>
  <c r="N14"/>
  <c r="H14"/>
  <c r="M14"/>
  <c r="C13"/>
  <c r="C37"/>
  <c r="C36"/>
  <c r="C35"/>
  <c r="C34"/>
  <c r="C33"/>
  <c r="C32"/>
  <c r="C31"/>
  <c r="C30"/>
  <c r="N34"/>
  <c r="H34"/>
  <c r="M34"/>
  <c r="G34"/>
  <c r="N35"/>
  <c r="H35"/>
  <c r="M35"/>
  <c r="G35"/>
  <c r="N31"/>
  <c r="H31"/>
  <c r="M31"/>
  <c r="G31"/>
  <c r="C47"/>
  <c r="H47"/>
  <c r="M47"/>
  <c r="C11"/>
  <c r="H11"/>
  <c r="M11"/>
  <c r="C12"/>
  <c r="H12"/>
  <c r="M12"/>
  <c r="H13"/>
  <c r="M13"/>
  <c r="C15"/>
  <c r="H15"/>
  <c r="M15"/>
  <c r="C16"/>
  <c r="H16"/>
  <c r="M16"/>
  <c r="H17"/>
  <c r="M17"/>
  <c r="C18"/>
  <c r="H18"/>
  <c r="M18"/>
  <c r="C19"/>
  <c r="H19"/>
  <c r="M19"/>
  <c r="C20"/>
  <c r="H20"/>
  <c r="M20"/>
  <c r="C21"/>
  <c r="H21"/>
  <c r="M21"/>
  <c r="C22"/>
  <c r="H22"/>
  <c r="M22"/>
  <c r="C25"/>
  <c r="H25"/>
  <c r="M25"/>
  <c r="C26"/>
  <c r="H26"/>
  <c r="M26"/>
  <c r="C27"/>
  <c r="H27"/>
  <c r="M27"/>
  <c r="H30"/>
  <c r="M30"/>
  <c r="H32"/>
  <c r="M32"/>
  <c r="H33"/>
  <c r="M33"/>
  <c r="H36"/>
  <c r="M36"/>
  <c r="H37"/>
  <c r="M37"/>
  <c r="H38"/>
  <c r="M38"/>
  <c r="C40"/>
  <c r="H40"/>
  <c r="M40"/>
  <c r="C42"/>
  <c r="H42"/>
  <c r="M42"/>
  <c r="C43"/>
  <c r="H43"/>
  <c r="M43"/>
  <c r="C44"/>
  <c r="H44"/>
  <c r="M44"/>
  <c r="C45"/>
  <c r="H45"/>
  <c r="M45"/>
  <c r="C46"/>
  <c r="H46"/>
  <c r="M46"/>
  <c r="C48"/>
  <c r="H48"/>
  <c r="M48"/>
  <c r="C49"/>
  <c r="H49"/>
  <c r="M49"/>
  <c r="C50"/>
  <c r="H50"/>
  <c r="M50"/>
  <c r="C51"/>
  <c r="H51"/>
  <c r="M51"/>
  <c r="M58"/>
  <c r="AA13" i="1"/>
  <c r="AA2"/>
  <c r="N50" i="2"/>
  <c r="G50"/>
  <c r="N49"/>
  <c r="G49"/>
  <c r="N48"/>
  <c r="G48"/>
  <c r="N47"/>
  <c r="G47"/>
  <c r="N45"/>
  <c r="G45"/>
  <c r="N44"/>
  <c r="G44"/>
  <c r="N46"/>
  <c r="G46"/>
  <c r="N51"/>
  <c r="N22"/>
  <c r="G22"/>
  <c r="N21"/>
  <c r="G21"/>
  <c r="N20"/>
  <c r="G20"/>
  <c r="N19"/>
  <c r="G19"/>
  <c r="N26"/>
  <c r="G26"/>
  <c r="C58"/>
  <c r="AA15" i="1"/>
  <c r="N11" i="2"/>
  <c r="N13"/>
  <c r="N12"/>
  <c r="N15"/>
  <c r="N16"/>
  <c r="N17"/>
  <c r="N18"/>
  <c r="N25"/>
  <c r="N27"/>
  <c r="N30"/>
  <c r="N32"/>
  <c r="N33"/>
  <c r="N36"/>
  <c r="N37"/>
  <c r="N38"/>
  <c r="N40"/>
  <c r="N42"/>
  <c r="N43"/>
  <c r="N58"/>
  <c r="AA3" i="1"/>
  <c r="G40" i="2"/>
  <c r="G42"/>
  <c r="G38"/>
  <c r="G37"/>
  <c r="G25"/>
  <c r="G33"/>
  <c r="G32"/>
  <c r="G43"/>
  <c r="G27"/>
  <c r="G18"/>
  <c r="G16"/>
  <c r="G30"/>
  <c r="G15"/>
  <c r="G36"/>
  <c r="G12"/>
  <c r="G11"/>
</calcChain>
</file>

<file path=xl/sharedStrings.xml><?xml version="1.0" encoding="utf-8"?>
<sst xmlns="http://schemas.openxmlformats.org/spreadsheetml/2006/main" count="361" uniqueCount="252">
  <si>
    <t>Россия ОБОРОНХИМ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</si>
  <si>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</si>
  <si>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</si>
  <si>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</si>
  <si>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</si>
  <si>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</si>
  <si>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</si>
  <si>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</si>
  <si>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</si>
  <si>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</si>
  <si>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30г</t>
  </si>
  <si>
    <t>Наименование продукции в товарных накладных</t>
  </si>
  <si>
    <t>D-013</t>
  </si>
  <si>
    <t>1шт.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</si>
  <si>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</si>
  <si>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</si>
  <si>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</si>
  <si>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</si>
  <si>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</si>
  <si>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</si>
  <si>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</si>
  <si>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</si>
  <si>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</si>
  <si>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</si>
  <si>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</si>
  <si>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</si>
  <si>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</si>
  <si>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</si>
  <si>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</si>
  <si>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</si>
  <si>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</si>
  <si>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</si>
  <si>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</si>
  <si>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</si>
  <si>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</si>
  <si>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</si>
  <si>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</si>
  <si>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</si>
  <si>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</si>
  <si>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</si>
  <si>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</si>
  <si>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</si>
  <si>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</si>
  <si>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</si>
  <si>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</si>
  <si>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</si>
  <si>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</si>
  <si>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</si>
  <si>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</si>
  <si>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</si>
  <si>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</si>
  <si>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</si>
  <si>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</si>
  <si>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</si>
  <si>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</si>
  <si>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</si>
  <si>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</si>
  <si>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</si>
  <si>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</si>
  <si>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</si>
  <si>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</si>
  <si>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</si>
  <si>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</si>
  <si>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</si>
  <si>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</si>
  <si>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</si>
  <si>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</si>
  <si>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</si>
  <si>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</si>
  <si>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</si>
  <si>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</si>
  <si>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</si>
  <si>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</si>
  <si>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t xml:space="preserve"> ИТОГО :                                                                                              </t>
  </si>
  <si>
    <t>СУММА ЗАКАЗА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</si>
  <si>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</si>
  <si>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</si>
  <si>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</si>
  <si>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</si>
  <si>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</si>
  <si>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</si>
  <si>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</si>
  <si>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</si>
  <si>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</si>
  <si>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</si>
  <si>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</si>
  <si>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</si>
  <si>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</si>
  <si>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</si>
  <si>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</si>
  <si>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</si>
  <si>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</si>
  <si>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</si>
  <si>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</si>
  <si>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</si>
  <si>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</si>
  <si>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>1 шт.</t>
  </si>
  <si>
    <t>O-101</t>
  </si>
  <si>
    <t>Клеевая ловушка для грызунов  Приманочный (1х320) миникоробка по 5 шт.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</si>
  <si>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</si>
  <si>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</si>
  <si>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t>КРЫСИНАЯ и МЫШИНАЯ СМЕРТЬ №1   средства  №1 в родентицидах</t>
  </si>
  <si>
    <t>Средство инсектицидное КЛЕЕЛОВ липкая пластина (домик) ТМ ДОХС (1х375)</t>
  </si>
  <si>
    <t xml:space="preserve"> клеевая ловушка от тараканов (домик)     ТМ ДОХС</t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</si>
  <si>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</si>
  <si>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</si>
  <si>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</si>
  <si>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</si>
  <si>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</si>
  <si>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F-101</t>
  </si>
  <si>
    <t xml:space="preserve"> МУХОЛОВКА "ФУМИБАТ" </t>
  </si>
  <si>
    <t>МУХОЛОВКА ФУМИБАТ (1Х200)</t>
  </si>
  <si>
    <t>СУММА ; руб.</t>
  </si>
  <si>
    <t>ВЕС  ; кг</t>
  </si>
  <si>
    <t>ОБЪЕМ; м.куб</t>
  </si>
  <si>
    <t>КОЛ-ВО кор.</t>
  </si>
  <si>
    <r>
      <t xml:space="preserve">"ФУМИБАТ"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(1х200) </t>
    </r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</si>
  <si>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</si>
  <si>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</si>
  <si>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 xml:space="preserve">КЛЕЕВОЙ КАПКАН для грызунов Мышиная смерть №1  </t>
  </si>
  <si>
    <t>KL-003</t>
  </si>
  <si>
    <t>KL-004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</si>
  <si>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</si>
  <si>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</si>
  <si>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</si>
  <si>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</si>
  <si>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</si>
  <si>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</si>
  <si>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</si>
  <si>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</si>
  <si>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</si>
  <si>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</si>
  <si>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</si>
  <si>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</si>
  <si>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</si>
  <si>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</si>
  <si>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</si>
  <si>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</si>
  <si>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</si>
  <si>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Для бесплантной доставки по Москве обязательное условие в заказе должно быть не менее чем на 40 т.р. из первых  11 позиций 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</si>
  <si>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</si>
  <si>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</si>
  <si>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>ЭЛЕКТРОФУМИГАТОР Универсальный с поворотной вилкой и индикатором (1х100)</t>
  </si>
  <si>
    <t xml:space="preserve">Россия </t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</si>
  <si>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репеллентах</t>
    </r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</si>
  <si>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</si>
  <si>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  от муравьев     30 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</si>
  <si>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"Оборонхим - контейнер" Средство инсектицидное от тараканов      6 шт. (1х24)</t>
    </r>
  </si>
  <si>
    <t xml:space="preserve"> ДОХЛОКС  "Оборонхим Гель"    от тараканов ДОХС  (1х48)</t>
  </si>
  <si>
    <t xml:space="preserve"> ДОХЛОКС  "Оборонхим - контейнер" Средство инсектицидное от тараканов            6 шт. (1х24)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</si>
  <si>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</si>
  <si>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</si>
  <si>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</si>
  <si>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</si>
  <si>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</si>
  <si>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O-108</t>
  </si>
  <si>
    <t xml:space="preserve">КРЕМ от комаров для всей семьи 42 мл </t>
  </si>
  <si>
    <t>КРЕМ от комаров для всей семьи    (1х50)</t>
  </si>
  <si>
    <t>42г</t>
  </si>
  <si>
    <t>O-103</t>
  </si>
  <si>
    <t xml:space="preserve">4620769130075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</si>
  <si>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красные</t>
    </r>
  </si>
  <si>
    <t>Пластины  для уничтожения комаров ОБОРОНХИМ   Универсальные (красные) (1х250)</t>
  </si>
  <si>
    <t>O-104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</si>
  <si>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зеленые- однотонные</t>
    </r>
  </si>
  <si>
    <t>Пластины  для уничтожения комаров ОБОРОНХИМ  длительного действия   (зеленые - однотонные) (1х250)</t>
  </si>
  <si>
    <t>O-105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</si>
  <si>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</si>
  <si>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</si>
  <si>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</si>
  <si>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O-106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</si>
  <si>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</si>
  <si>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</si>
  <si>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>O-107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</si>
  <si>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</si>
  <si>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</si>
  <si>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O-109</t>
  </si>
  <si>
    <t>СПРЕЙ от комаров для всей семьи 100 мл</t>
  </si>
  <si>
    <t>СПРЕЙ-РЕПЕЛЛЕНТ                       от комаров,клещей, москитов,слепней  
(пластик)</t>
  </si>
  <si>
    <t>100мл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</si>
  <si>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</si>
  <si>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</si>
  <si>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t>№1</t>
  </si>
  <si>
    <t>№2</t>
  </si>
  <si>
    <t xml:space="preserve"> СРОК ГОДНОСТИ                    август  2020г</t>
  </si>
  <si>
    <t xml:space="preserve"> СРОК ГОДНОСТИ                 июль 2019г</t>
  </si>
  <si>
    <t xml:space="preserve"> СРОК ГОДНОСТИ                март 2019г</t>
  </si>
  <si>
    <t xml:space="preserve"> СРОК ГОДНОСТИ        декабрь 2021г</t>
  </si>
  <si>
    <t xml:space="preserve"> СРОК ГОДНОСТИ                НЕ ОГРАНИЧЕН</t>
  </si>
  <si>
    <t xml:space="preserve"> СРОК ГОДНОСТИ        февраль 2023г</t>
  </si>
  <si>
    <t xml:space="preserve"> СРОК ГОДНОСТИ                    ноябрь  2020г</t>
  </si>
  <si>
    <t xml:space="preserve"> СРОК ГОДНОСТИ                    март2020г</t>
  </si>
  <si>
    <t xml:space="preserve"> СРОК ГОДНОСТИ                 октябрь 2023г</t>
  </si>
  <si>
    <t xml:space="preserve"> СРОК ГОДНОСТИ        январь 2021г</t>
  </si>
  <si>
    <t xml:space="preserve"> СРОК ГОДНОСТИ        октябрь 2023г</t>
  </si>
  <si>
    <t xml:space="preserve"> ЗАКАЗЧИК</t>
  </si>
  <si>
    <t>ЗЕРНО          МЫШИНАЯ СМЕРТЬ №1</t>
  </si>
  <si>
    <r>
      <t xml:space="preserve">  ДОХЛОКС  "Оборонхим Гель"                                         </t>
    </r>
    <r>
      <rPr>
        <b/>
        <sz val="20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</si>
  <si>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</si>
  <si>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t>MГ-100</t>
  </si>
  <si>
    <r>
      <t xml:space="preserve">ОРИГИНАЛ </t>
    </r>
    <r>
      <rPr>
        <sz val="15"/>
        <color indexed="8"/>
        <rFont val="Arial"/>
        <family val="2"/>
        <charset val="204"/>
      </rPr>
      <t>4620769131454</t>
    </r>
  </si>
  <si>
    <t xml:space="preserve">"Гранулы от грызунов" СМЕРЬ ГРЫЗУНАМ №1 </t>
  </si>
  <si>
    <t xml:space="preserve"> СРОК ГОДНОСТИ                    март  2020г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</si>
  <si>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</si>
  <si>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</si>
  <si>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t xml:space="preserve"> Прайс-лист на  2018г     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</si>
  <si>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t>ВБ-50</t>
  </si>
  <si>
    <r>
      <t xml:space="preserve">ОРИГИНАЛ </t>
    </r>
    <r>
      <rPr>
        <sz val="15"/>
        <color indexed="8"/>
        <rFont val="Arial"/>
        <family val="2"/>
        <charset val="204"/>
      </rPr>
      <t>4620769131461</t>
    </r>
  </si>
  <si>
    <t xml:space="preserve">Клей КРЫСИНАЯ СМЕРТЬ №1 для отлова грызунов </t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</si>
  <si>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</si>
  <si>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</si>
  <si>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</si>
  <si>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t>D-020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</si>
  <si>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4620769131201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</si>
  <si>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ФЛАКОН.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</si>
  <si>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 СРОК ГОДНОСТИ                    февраль  2021г</t>
  </si>
  <si>
    <t>ДОХЛОКС№1  Гель от тараканов       флакон 80г (1х20)</t>
  </si>
  <si>
    <t>Размеры гофротары              (длина х ширина х высота), мм</t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</si>
  <si>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Флакон 80г (1х20)</t>
    </r>
  </si>
  <si>
    <t>60г</t>
  </si>
  <si>
    <t>80г</t>
  </si>
  <si>
    <t xml:space="preserve">                                                                                                                                                                                                           подитог 5:</t>
  </si>
  <si>
    <t>G-101</t>
  </si>
  <si>
    <t>G-102</t>
  </si>
  <si>
    <t xml:space="preserve"> СРОК ГОДНОСТИ        февраль 2021г</t>
  </si>
  <si>
    <t>LEWI Губка бесцветная для ухода за обувью и изделиями из гладкой кожи любого цвета (1х96) </t>
  </si>
  <si>
    <t>LEWI Губка черная для ухода за обувью и изделиями из гладкой кожи черного цвета (1х96)</t>
  </si>
  <si>
    <t>LEWI КРЕМ  черный для ухода за обувью и изделиями из гладкой кожи черного цвета (1х48)</t>
  </si>
  <si>
    <t>LEWI Губка бесцветная для ухода за обувью и изделиями из гладкой кожи любого цвета  </t>
  </si>
  <si>
    <t>LEWI Губка черная для ухода за обувью и изделиями из гладкой кожи черного цвета </t>
  </si>
  <si>
    <t>LEWI КРЕМ  черный для ухода за обувью и изделиями из гладкой кожи черного цвета </t>
  </si>
  <si>
    <t xml:space="preserve"> LEWI ОБУВНАЯ КОСМЕТИКА №1  PREMIUM класса</t>
  </si>
  <si>
    <t>LEWI Губка бесцветная для ухода за обувью и изделиями из гладкой кожи любого цвета  (1х96)</t>
  </si>
  <si>
    <t xml:space="preserve">NEW "DEADEX-ГЕЛЬ"                                    от тараканов  30г (1х48) </t>
  </si>
  <si>
    <t>ДОХС Гель от тараканов                       1 шт. 30г (желтая этикетка) (1х48)</t>
  </si>
  <si>
    <t xml:space="preserve">Гель от САДОВЫХ муравьев                 1шт. ДОХС  (желтая этикетка) (1х48) </t>
  </si>
  <si>
    <t xml:space="preserve">  ТИГАРД  Гель от тараканов                1 шт. 30г (1х48)</t>
  </si>
  <si>
    <t>ДОХЛОКС№1  Гель от тараканов         1 шт. 30г (1х48)</t>
  </si>
  <si>
    <t>ДОХЛОКС№1                                          6 шт. ловушки (1х24) ПЛАСТИК</t>
  </si>
  <si>
    <t xml:space="preserve">NEW "DEADEX" ловушки                        6 шт. (1х36)     </t>
  </si>
  <si>
    <t>P-001</t>
  </si>
  <si>
    <t>Приманка в виде пены для уничтожения крыс и мышей</t>
  </si>
  <si>
    <r>
      <t xml:space="preserve"> Средство родентицидное  </t>
    </r>
    <r>
      <rPr>
        <b/>
        <sz val="16"/>
        <color indexed="10"/>
        <rFont val="Arial"/>
        <family val="2"/>
        <charset val="204"/>
      </rPr>
      <t xml:space="preserve">"КИЛЛЕР КРЫС"  </t>
    </r>
    <r>
      <rPr>
        <sz val="16"/>
        <color indexed="10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</t>
    </r>
    <r>
      <rPr>
        <b/>
        <sz val="14"/>
        <color indexed="10"/>
        <rFont val="Arial"/>
        <family val="2"/>
        <charset val="204"/>
      </rPr>
      <t/>
    </r>
  </si>
  <si>
    <t xml:space="preserve"> Средство родентицидное  "КИЛЛЕР КРЫС"  </t>
  </si>
  <si>
    <t>300 г</t>
  </si>
  <si>
    <t>135 г</t>
  </si>
  <si>
    <t>50 г</t>
  </si>
  <si>
    <t>А-101</t>
  </si>
  <si>
    <t xml:space="preserve">  Прайс-лист                                изменен                 21.03.18г.</t>
  </si>
  <si>
    <t xml:space="preserve"> МУХОЛОВКА "АРКАН" </t>
  </si>
  <si>
    <r>
      <t xml:space="preserve">"АРКАН"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                                              и пищевой моли (1х200) </t>
    </r>
  </si>
  <si>
    <t>МУХОЛОВКА АРКАН (1Х200)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</si>
</sst>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8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20"/>
      <color indexed="17"/>
      <name val="Arial"/>
      <family val="2"/>
      <charset val="204"/>
    </font>
    <font>
      <b/>
      <sz val="36"/>
      <color indexed="10"/>
      <name val="Arial"/>
      <family val="2"/>
      <charset val="204"/>
    </font>
    <font>
      <sz val="27"/>
      <color indexed="12"/>
      <name val="Arial"/>
      <family val="2"/>
      <charset val="204"/>
    </font>
    <font>
      <b/>
      <sz val="14"/>
      <color indexed="12"/>
      <name val="Tahoma"/>
      <family val="2"/>
      <charset val="204"/>
    </font>
    <font>
      <b/>
      <sz val="11"/>
      <color indexed="8"/>
      <name val="Tahom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6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6" fillId="2" borderId="1" applyFont="0" applyFill="0" applyBorder="0" applyAlignment="0" applyProtection="0"/>
  </cellStyleXfs>
  <cellXfs count="366">
    <xf numFmtId="0" fontId="0" fillId="0" borderId="0" xfId="0"/>
    <xf numFmtId="0" fontId="4" fillId="0" borderId="0" xfId="0" applyFont="1"/>
    <xf numFmtId="0" fontId="4" fillId="3" borderId="2" xfId="0" applyFont="1" applyFill="1" applyBorder="1"/>
    <xf numFmtId="0" fontId="4" fillId="0" borderId="2" xfId="0" applyFont="1" applyFill="1" applyBorder="1"/>
    <xf numFmtId="0" fontId="4" fillId="0" borderId="0" xfId="0" applyNumberFormat="1" applyFont="1"/>
    <xf numFmtId="0" fontId="11" fillId="0" borderId="0" xfId="0" applyFont="1" applyFill="1"/>
    <xf numFmtId="0" fontId="21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8" fillId="0" borderId="0" xfId="0" applyFont="1"/>
    <xf numFmtId="0" fontId="30" fillId="0" borderId="0" xfId="0" applyFont="1" applyFill="1" applyBorder="1" applyAlignment="1"/>
    <xf numFmtId="0" fontId="30" fillId="4" borderId="2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0" fontId="19" fillId="0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30" fillId="4" borderId="2" xfId="0" applyNumberFormat="1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7" fillId="5" borderId="2" xfId="0" applyFont="1" applyFill="1" applyBorder="1" applyAlignment="1">
      <alignment horizontal="center" vertical="center" wrapText="1"/>
    </xf>
    <xf numFmtId="164" fontId="17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49" fontId="29" fillId="5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49" fontId="22" fillId="5" borderId="2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1" fontId="31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34" fillId="3" borderId="11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4" fillId="3" borderId="11" xfId="0" applyFont="1" applyFill="1" applyBorder="1"/>
    <xf numFmtId="0" fontId="5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/>
    <xf numFmtId="0" fontId="4" fillId="0" borderId="11" xfId="0" applyFont="1" applyFill="1" applyBorder="1"/>
    <xf numFmtId="1" fontId="19" fillId="6" borderId="12" xfId="0" applyNumberFormat="1" applyFont="1" applyFill="1" applyBorder="1" applyAlignment="1">
      <alignment horizontal="center" vertical="center" wrapText="1"/>
    </xf>
    <xf numFmtId="1" fontId="19" fillId="6" borderId="13" xfId="0" applyNumberFormat="1" applyFont="1" applyFill="1" applyBorder="1" applyAlignment="1">
      <alignment horizontal="center" vertical="center" wrapText="1"/>
    </xf>
    <xf numFmtId="1" fontId="19" fillId="7" borderId="12" xfId="0" applyNumberFormat="1" applyFont="1" applyFill="1" applyBorder="1" applyAlignment="1">
      <alignment horizontal="center" vertical="center" wrapText="1"/>
    </xf>
    <xf numFmtId="1" fontId="19" fillId="7" borderId="13" xfId="0" applyNumberFormat="1" applyFont="1" applyFill="1" applyBorder="1" applyAlignment="1">
      <alignment horizontal="center" vertical="center" wrapText="1"/>
    </xf>
    <xf numFmtId="1" fontId="19" fillId="7" borderId="14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/>
    <xf numFmtId="0" fontId="4" fillId="8" borderId="0" xfId="0" applyFont="1" applyFill="1"/>
    <xf numFmtId="0" fontId="4" fillId="8" borderId="0" xfId="0" applyFont="1" applyFill="1" applyBorder="1"/>
    <xf numFmtId="0" fontId="41" fillId="8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0" fontId="4" fillId="0" borderId="15" xfId="0" applyFont="1" applyBorder="1"/>
    <xf numFmtId="0" fontId="4" fillId="0" borderId="0" xfId="0" applyFont="1" applyBorder="1"/>
    <xf numFmtId="0" fontId="4" fillId="0" borderId="16" xfId="0" applyFont="1" applyBorder="1"/>
    <xf numFmtId="0" fontId="4" fillId="0" borderId="17" xfId="0" applyFont="1" applyBorder="1"/>
    <xf numFmtId="0" fontId="4" fillId="8" borderId="18" xfId="0" applyFont="1" applyFill="1" applyBorder="1"/>
    <xf numFmtId="0" fontId="43" fillId="8" borderId="19" xfId="0" applyFont="1" applyFill="1" applyBorder="1" applyAlignment="1">
      <alignment horizontal="center" vertical="center" wrapText="1"/>
    </xf>
    <xf numFmtId="0" fontId="44" fillId="8" borderId="19" xfId="0" applyFont="1" applyFill="1" applyBorder="1" applyAlignment="1">
      <alignment horizontal="center" vertical="center" wrapText="1"/>
    </xf>
    <xf numFmtId="0" fontId="4" fillId="8" borderId="19" xfId="0" applyFont="1" applyFill="1" applyBorder="1"/>
    <xf numFmtId="0" fontId="41" fillId="8" borderId="19" xfId="0" applyFont="1" applyFill="1" applyBorder="1" applyAlignment="1">
      <alignment horizontal="center" vertical="center" wrapText="1"/>
    </xf>
    <xf numFmtId="0" fontId="42" fillId="8" borderId="19" xfId="0" applyFont="1" applyFill="1" applyBorder="1" applyAlignment="1">
      <alignment horizontal="center" vertical="center" wrapText="1"/>
    </xf>
    <xf numFmtId="0" fontId="4" fillId="0" borderId="0" xfId="0" applyFont="1" applyFill="1"/>
    <xf numFmtId="0" fontId="0" fillId="0" borderId="0" xfId="0" applyAlignment="1">
      <alignment horizontal="center"/>
    </xf>
    <xf numFmtId="0" fontId="26" fillId="0" borderId="8" xfId="0" applyFont="1" applyBorder="1" applyAlignment="1">
      <alignment horizontal="center" vertical="center"/>
    </xf>
    <xf numFmtId="0" fontId="31" fillId="4" borderId="4" xfId="0" applyFont="1" applyFill="1" applyBorder="1" applyAlignment="1">
      <alignment horizontal="center"/>
    </xf>
    <xf numFmtId="0" fontId="55" fillId="0" borderId="5" xfId="0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wrapText="1"/>
    </xf>
    <xf numFmtId="0" fontId="4" fillId="5" borderId="20" xfId="0" applyFont="1" applyFill="1" applyBorder="1"/>
    <xf numFmtId="0" fontId="4" fillId="5" borderId="6" xfId="0" applyFont="1" applyFill="1" applyBorder="1"/>
    <xf numFmtId="2" fontId="31" fillId="4" borderId="4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/>
    <xf numFmtId="0" fontId="4" fillId="8" borderId="21" xfId="0" applyFont="1" applyFill="1" applyBorder="1"/>
    <xf numFmtId="1" fontId="19" fillId="6" borderId="2" xfId="0" applyNumberFormat="1" applyFont="1" applyFill="1" applyBorder="1" applyAlignment="1">
      <alignment horizontal="center" vertical="center" wrapText="1"/>
    </xf>
    <xf numFmtId="1" fontId="19" fillId="9" borderId="2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1" fontId="58" fillId="3" borderId="2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1" fontId="19" fillId="6" borderId="23" xfId="0" applyNumberFormat="1" applyFont="1" applyFill="1" applyBorder="1" applyAlignment="1">
      <alignment horizontal="center" vertical="center" wrapText="1"/>
    </xf>
    <xf numFmtId="164" fontId="59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 wrapText="1"/>
    </xf>
    <xf numFmtId="0" fontId="58" fillId="0" borderId="0" xfId="0" applyFont="1"/>
    <xf numFmtId="49" fontId="60" fillId="5" borderId="2" xfId="0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/>
    </xf>
    <xf numFmtId="3" fontId="58" fillId="0" borderId="2" xfId="0" applyNumberFormat="1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5" xfId="0" applyFont="1" applyBorder="1" applyAlignment="1">
      <alignment horizontal="left" vertical="center"/>
    </xf>
    <xf numFmtId="1" fontId="62" fillId="0" borderId="0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/>
    </xf>
    <xf numFmtId="0" fontId="4" fillId="5" borderId="16" xfId="0" applyFont="1" applyFill="1" applyBorder="1"/>
    <xf numFmtId="0" fontId="4" fillId="5" borderId="0" xfId="0" applyFont="1" applyFill="1" applyBorder="1"/>
    <xf numFmtId="0" fontId="44" fillId="5" borderId="16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54" fillId="5" borderId="24" xfId="0" applyFont="1" applyFill="1" applyBorder="1" applyAlignment="1">
      <alignment horizontal="center" vertical="center"/>
    </xf>
    <xf numFmtId="0" fontId="4" fillId="5" borderId="25" xfId="0" applyFont="1" applyFill="1" applyBorder="1"/>
    <xf numFmtId="0" fontId="43" fillId="0" borderId="2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4" fillId="3" borderId="0" xfId="0" applyFont="1" applyFill="1" applyBorder="1"/>
    <xf numFmtId="49" fontId="7" fillId="0" borderId="2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wrapText="1"/>
    </xf>
    <xf numFmtId="1" fontId="49" fillId="0" borderId="10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 wrapText="1"/>
    </xf>
    <xf numFmtId="1" fontId="49" fillId="3" borderId="2" xfId="0" applyNumberFormat="1" applyFont="1" applyFill="1" applyBorder="1" applyAlignment="1">
      <alignment horizontal="center" vertical="center" wrapText="1"/>
    </xf>
    <xf numFmtId="1" fontId="19" fillId="10" borderId="12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" fontId="19" fillId="10" borderId="14" xfId="0" applyNumberFormat="1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64" fontId="67" fillId="0" borderId="10" xfId="0" applyNumberFormat="1" applyFont="1" applyFill="1" applyBorder="1" applyAlignment="1">
      <alignment horizontal="center" vertical="center"/>
    </xf>
    <xf numFmtId="164" fontId="67" fillId="0" borderId="2" xfId="0" applyNumberFormat="1" applyFont="1" applyFill="1" applyBorder="1" applyAlignment="1">
      <alignment horizontal="center" vertical="center"/>
    </xf>
    <xf numFmtId="164" fontId="67" fillId="0" borderId="3" xfId="0" applyNumberFormat="1" applyFont="1" applyFill="1" applyBorder="1" applyAlignment="1">
      <alignment horizontal="center" vertical="center"/>
    </xf>
    <xf numFmtId="164" fontId="67" fillId="0" borderId="26" xfId="0" applyNumberFormat="1" applyFont="1" applyFill="1" applyBorder="1" applyAlignment="1">
      <alignment horizontal="center" vertical="center"/>
    </xf>
    <xf numFmtId="164" fontId="67" fillId="0" borderId="11" xfId="0" applyNumberFormat="1" applyFont="1" applyFill="1" applyBorder="1" applyAlignment="1">
      <alignment horizontal="center" vertical="center"/>
    </xf>
    <xf numFmtId="164" fontId="59" fillId="0" borderId="26" xfId="0" applyNumberFormat="1" applyFont="1" applyFill="1" applyBorder="1" applyAlignment="1">
      <alignment horizontal="center" vertical="center"/>
    </xf>
    <xf numFmtId="0" fontId="67" fillId="0" borderId="10" xfId="0" applyFont="1" applyFill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3" borderId="10" xfId="0" applyFont="1" applyFill="1" applyBorder="1" applyAlignment="1">
      <alignment horizontal="center" vertical="center" wrapText="1"/>
    </xf>
    <xf numFmtId="0" fontId="67" fillId="3" borderId="2" xfId="0" applyFont="1" applyFill="1" applyBorder="1" applyAlignment="1">
      <alignment horizontal="center" vertical="center" wrapText="1"/>
    </xf>
    <xf numFmtId="0" fontId="67" fillId="3" borderId="11" xfId="0" applyFont="1" applyFill="1" applyBorder="1" applyAlignment="1">
      <alignment horizontal="center" vertical="center" wrapText="1"/>
    </xf>
    <xf numFmtId="1" fontId="43" fillId="3" borderId="2" xfId="0" applyNumberFormat="1" applyFont="1" applyFill="1" applyBorder="1" applyAlignment="1">
      <alignment horizontal="center" vertical="center" wrapText="1"/>
    </xf>
    <xf numFmtId="1" fontId="69" fillId="0" borderId="10" xfId="0" applyNumberFormat="1" applyFont="1" applyFill="1" applyBorder="1" applyAlignment="1">
      <alignment horizontal="center" vertical="center" wrapText="1"/>
    </xf>
    <xf numFmtId="1" fontId="69" fillId="3" borderId="2" xfId="0" applyNumberFormat="1" applyFont="1" applyFill="1" applyBorder="1" applyAlignment="1">
      <alignment horizontal="center" vertical="center" wrapText="1"/>
    </xf>
    <xf numFmtId="1" fontId="69" fillId="3" borderId="11" xfId="0" applyNumberFormat="1" applyFont="1" applyFill="1" applyBorder="1" applyAlignment="1">
      <alignment horizontal="center" vertical="center" wrapText="1"/>
    </xf>
    <xf numFmtId="1" fontId="69" fillId="3" borderId="10" xfId="0" applyNumberFormat="1" applyFont="1" applyFill="1" applyBorder="1" applyAlignment="1">
      <alignment horizontal="center" vertical="center" wrapText="1"/>
    </xf>
    <xf numFmtId="1" fontId="69" fillId="0" borderId="11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164" fontId="70" fillId="0" borderId="27" xfId="0" applyNumberFormat="1" applyFont="1" applyFill="1" applyBorder="1" applyAlignment="1">
      <alignment horizontal="center" vertical="center"/>
    </xf>
    <xf numFmtId="164" fontId="70" fillId="0" borderId="2" xfId="0" applyNumberFormat="1" applyFont="1" applyFill="1" applyBorder="1" applyAlignment="1">
      <alignment horizontal="center" vertical="center"/>
    </xf>
    <xf numFmtId="164" fontId="70" fillId="0" borderId="26" xfId="0" applyNumberFormat="1" applyFont="1" applyFill="1" applyBorder="1" applyAlignment="1">
      <alignment horizontal="center" vertical="center"/>
    </xf>
    <xf numFmtId="164" fontId="70" fillId="0" borderId="11" xfId="0" applyNumberFormat="1" applyFont="1" applyFill="1" applyBorder="1" applyAlignment="1">
      <alignment horizontal="center" vertical="center"/>
    </xf>
    <xf numFmtId="164" fontId="70" fillId="0" borderId="5" xfId="0" applyNumberFormat="1" applyFont="1" applyFill="1" applyBorder="1" applyAlignment="1">
      <alignment horizontal="center" vertical="center"/>
    </xf>
    <xf numFmtId="164" fontId="70" fillId="0" borderId="28" xfId="0" applyNumberFormat="1" applyFont="1" applyFill="1" applyBorder="1" applyAlignment="1">
      <alignment horizontal="center" vertical="center"/>
    </xf>
    <xf numFmtId="164" fontId="70" fillId="0" borderId="29" xfId="0" applyNumberFormat="1" applyFont="1" applyFill="1" applyBorder="1" applyAlignment="1">
      <alignment horizontal="center" vertical="center"/>
    </xf>
    <xf numFmtId="164" fontId="70" fillId="0" borderId="3" xfId="0" applyNumberFormat="1" applyFont="1" applyFill="1" applyBorder="1" applyAlignment="1">
      <alignment horizontal="center" vertical="center"/>
    </xf>
    <xf numFmtId="164" fontId="71" fillId="5" borderId="30" xfId="0" applyNumberFormat="1" applyFont="1" applyFill="1" applyBorder="1" applyAlignment="1">
      <alignment horizontal="center" vertical="center"/>
    </xf>
    <xf numFmtId="164" fontId="71" fillId="5" borderId="31" xfId="0" applyNumberFormat="1" applyFont="1" applyFill="1" applyBorder="1" applyAlignment="1">
      <alignment horizontal="center" vertical="center"/>
    </xf>
    <xf numFmtId="164" fontId="71" fillId="5" borderId="32" xfId="0" applyNumberFormat="1" applyFont="1" applyFill="1" applyBorder="1" applyAlignment="1">
      <alignment horizontal="center" vertical="center"/>
    </xf>
    <xf numFmtId="164" fontId="71" fillId="5" borderId="33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5" borderId="34" xfId="0" applyFont="1" applyFill="1" applyBorder="1"/>
    <xf numFmtId="0" fontId="71" fillId="4" borderId="15" xfId="0" applyFont="1" applyFill="1" applyBorder="1"/>
    <xf numFmtId="0" fontId="71" fillId="11" borderId="3" xfId="0" applyFont="1" applyFill="1" applyBorder="1"/>
    <xf numFmtId="164" fontId="59" fillId="11" borderId="2" xfId="0" applyNumberFormat="1" applyFont="1" applyFill="1" applyBorder="1" applyAlignment="1">
      <alignment horizontal="center" vertical="center"/>
    </xf>
    <xf numFmtId="164" fontId="71" fillId="5" borderId="2" xfId="0" applyNumberFormat="1" applyFont="1" applyFill="1" applyBorder="1" applyAlignment="1">
      <alignment horizontal="center" vertical="center"/>
    </xf>
    <xf numFmtId="164" fontId="59" fillId="5" borderId="3" xfId="0" applyNumberFormat="1" applyFont="1" applyFill="1" applyBorder="1" applyAlignment="1">
      <alignment horizontal="center" vertical="center"/>
    </xf>
    <xf numFmtId="1" fontId="19" fillId="3" borderId="2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left" vertical="center" wrapText="1"/>
    </xf>
    <xf numFmtId="0" fontId="4" fillId="0" borderId="0" xfId="0" applyFont="1" applyFill="1" applyBorder="1"/>
    <xf numFmtId="0" fontId="74" fillId="0" borderId="10" xfId="0" applyFont="1" applyFill="1" applyBorder="1" applyAlignment="1">
      <alignment horizontal="center" vertical="center" wrapText="1"/>
    </xf>
    <xf numFmtId="0" fontId="74" fillId="0" borderId="2" xfId="0" applyFont="1" applyFill="1" applyBorder="1" applyAlignment="1">
      <alignment horizontal="center" vertical="center" wrapText="1"/>
    </xf>
    <xf numFmtId="1" fontId="19" fillId="3" borderId="2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wrapText="1"/>
    </xf>
    <xf numFmtId="0" fontId="75" fillId="5" borderId="2" xfId="0" applyFont="1" applyFill="1" applyBorder="1" applyAlignment="1">
      <alignment horizontal="center" vertical="center" wrapText="1"/>
    </xf>
    <xf numFmtId="0" fontId="80" fillId="0" borderId="10" xfId="0" applyNumberFormat="1" applyFont="1" applyFill="1" applyBorder="1" applyAlignment="1">
      <alignment horizontal="center" vertical="center"/>
    </xf>
    <xf numFmtId="0" fontId="80" fillId="0" borderId="2" xfId="0" applyNumberFormat="1" applyFont="1" applyFill="1" applyBorder="1" applyAlignment="1">
      <alignment horizontal="center" vertical="center"/>
    </xf>
    <xf numFmtId="0" fontId="80" fillId="0" borderId="3" xfId="0" applyNumberFormat="1" applyFont="1" applyFill="1" applyBorder="1" applyAlignment="1">
      <alignment horizontal="center" vertical="center"/>
    </xf>
    <xf numFmtId="0" fontId="80" fillId="0" borderId="11" xfId="0" applyNumberFormat="1" applyFont="1" applyFill="1" applyBorder="1" applyAlignment="1">
      <alignment horizontal="center" vertical="center"/>
    </xf>
    <xf numFmtId="0" fontId="80" fillId="0" borderId="2" xfId="0" applyNumberFormat="1" applyFont="1" applyFill="1" applyBorder="1" applyAlignment="1">
      <alignment horizontal="center" vertical="center" wrapText="1"/>
    </xf>
    <xf numFmtId="164" fontId="81" fillId="0" borderId="2" xfId="0" applyNumberFormat="1" applyFont="1" applyFill="1" applyBorder="1" applyAlignment="1">
      <alignment horizontal="center" vertical="center"/>
    </xf>
    <xf numFmtId="1" fontId="45" fillId="5" borderId="2" xfId="0" applyNumberFormat="1" applyFont="1" applyFill="1" applyBorder="1" applyAlignment="1">
      <alignment horizontal="center" vertical="center" wrapText="1"/>
    </xf>
    <xf numFmtId="0" fontId="45" fillId="5" borderId="2" xfId="0" applyFont="1" applyFill="1" applyBorder="1" applyAlignment="1">
      <alignment horizontal="center" vertical="center" wrapText="1"/>
    </xf>
    <xf numFmtId="1" fontId="12" fillId="5" borderId="2" xfId="0" applyNumberFormat="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1" fontId="19" fillId="6" borderId="35" xfId="0" applyNumberFormat="1" applyFont="1" applyFill="1" applyBorder="1" applyAlignment="1">
      <alignment horizontal="center" vertical="center" wrapText="1"/>
    </xf>
    <xf numFmtId="1" fontId="49" fillId="0" borderId="36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wrapText="1"/>
    </xf>
    <xf numFmtId="0" fontId="74" fillId="0" borderId="26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82" fillId="0" borderId="2" xfId="0" applyFont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1" fontId="58" fillId="3" borderId="2" xfId="0" applyNumberFormat="1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7" fillId="0" borderId="0" xfId="0" applyFont="1" applyAlignment="1"/>
    <xf numFmtId="1" fontId="19" fillId="6" borderId="37" xfId="0" applyNumberFormat="1" applyFont="1" applyFill="1" applyBorder="1" applyAlignment="1">
      <alignment horizontal="center" vertical="center" wrapText="1"/>
    </xf>
    <xf numFmtId="1" fontId="69" fillId="3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vertical="center" wrapText="1"/>
    </xf>
    <xf numFmtId="0" fontId="4" fillId="0" borderId="38" xfId="0" applyFont="1" applyBorder="1"/>
    <xf numFmtId="0" fontId="4" fillId="0" borderId="39" xfId="0" applyFont="1" applyBorder="1"/>
    <xf numFmtId="0" fontId="11" fillId="0" borderId="39" xfId="0" applyFont="1" applyFill="1" applyBorder="1"/>
    <xf numFmtId="0" fontId="4" fillId="0" borderId="39" xfId="0" applyNumberFormat="1" applyFont="1" applyBorder="1"/>
    <xf numFmtId="0" fontId="71" fillId="0" borderId="39" xfId="0" applyFont="1" applyBorder="1"/>
    <xf numFmtId="0" fontId="4" fillId="8" borderId="39" xfId="0" applyFont="1" applyFill="1" applyBorder="1"/>
    <xf numFmtId="0" fontId="4" fillId="0" borderId="40" xfId="0" applyFont="1" applyBorder="1"/>
    <xf numFmtId="0" fontId="4" fillId="5" borderId="41" xfId="0" applyFont="1" applyFill="1" applyBorder="1"/>
    <xf numFmtId="0" fontId="4" fillId="4" borderId="42" xfId="0" applyFont="1" applyFill="1" applyBorder="1" applyAlignment="1">
      <alignment horizontal="center" vertical="center" wrapText="1"/>
    </xf>
    <xf numFmtId="0" fontId="44" fillId="5" borderId="41" xfId="0" applyFont="1" applyFill="1" applyBorder="1" applyAlignment="1">
      <alignment horizontal="center" vertical="center" wrapText="1"/>
    </xf>
    <xf numFmtId="0" fontId="4" fillId="5" borderId="43" xfId="0" applyFont="1" applyFill="1" applyBorder="1"/>
    <xf numFmtId="0" fontId="36" fillId="5" borderId="13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4" fillId="0" borderId="41" xfId="0" applyFont="1" applyBorder="1"/>
    <xf numFmtId="0" fontId="83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0" fontId="40" fillId="5" borderId="45" xfId="0" applyFont="1" applyFill="1" applyBorder="1" applyAlignment="1">
      <alignment horizontal="center"/>
    </xf>
    <xf numFmtId="0" fontId="4" fillId="5" borderId="46" xfId="0" applyFont="1" applyFill="1" applyBorder="1"/>
    <xf numFmtId="0" fontId="4" fillId="5" borderId="47" xfId="0" applyFont="1" applyFill="1" applyBorder="1"/>
    <xf numFmtId="0" fontId="38" fillId="5" borderId="48" xfId="0" applyFont="1" applyFill="1" applyBorder="1" applyAlignment="1">
      <alignment horizontal="right"/>
    </xf>
    <xf numFmtId="164" fontId="72" fillId="5" borderId="11" xfId="0" applyNumberFormat="1" applyFont="1" applyFill="1" applyBorder="1" applyAlignment="1">
      <alignment horizontal="center"/>
    </xf>
    <xf numFmtId="0" fontId="4" fillId="0" borderId="48" xfId="0" applyFont="1" applyBorder="1"/>
    <xf numFmtId="0" fontId="4" fillId="8" borderId="48" xfId="0" applyFont="1" applyFill="1" applyBorder="1"/>
    <xf numFmtId="164" fontId="70" fillId="0" borderId="49" xfId="0" applyNumberFormat="1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9" fillId="11" borderId="44" xfId="0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right" wrapText="1"/>
    </xf>
    <xf numFmtId="0" fontId="36" fillId="5" borderId="61" xfId="0" applyFont="1" applyFill="1" applyBorder="1" applyAlignment="1">
      <alignment horizontal="right" wrapText="1"/>
    </xf>
    <xf numFmtId="0" fontId="43" fillId="5" borderId="62" xfId="0" applyFont="1" applyFill="1" applyBorder="1" applyAlignment="1">
      <alignment horizontal="center"/>
    </xf>
    <xf numFmtId="0" fontId="4" fillId="5" borderId="63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43" fillId="5" borderId="7" xfId="0" applyFont="1" applyFill="1" applyBorder="1" applyAlignment="1">
      <alignment horizontal="center" wrapText="1"/>
    </xf>
    <xf numFmtId="0" fontId="20" fillId="0" borderId="44" xfId="0" applyFont="1" applyFill="1" applyBorder="1" applyAlignment="1">
      <alignment horizontal="right" vertical="center" wrapText="1"/>
    </xf>
    <xf numFmtId="0" fontId="10" fillId="11" borderId="7" xfId="0" applyFont="1" applyFill="1" applyBorder="1" applyAlignment="1"/>
    <xf numFmtId="0" fontId="10" fillId="11" borderId="9" xfId="0" applyFont="1" applyFill="1" applyBorder="1" applyAlignment="1"/>
    <xf numFmtId="0" fontId="4" fillId="0" borderId="16" xfId="0" applyFont="1" applyBorder="1" applyAlignment="1"/>
    <xf numFmtId="0" fontId="0" fillId="0" borderId="0" xfId="0" applyBorder="1" applyAlignment="1"/>
    <xf numFmtId="0" fontId="0" fillId="0" borderId="41" xfId="0" applyBorder="1" applyAlignment="1"/>
    <xf numFmtId="0" fontId="0" fillId="0" borderId="16" xfId="0" applyBorder="1" applyAlignment="1"/>
    <xf numFmtId="0" fontId="10" fillId="0" borderId="0" xfId="0" applyFont="1" applyBorder="1" applyAlignment="1">
      <alignment horizontal="right"/>
    </xf>
    <xf numFmtId="0" fontId="10" fillId="0" borderId="60" xfId="0" applyFont="1" applyBorder="1" applyAlignment="1">
      <alignment horizontal="right"/>
    </xf>
    <xf numFmtId="0" fontId="10" fillId="0" borderId="22" xfId="0" applyFont="1" applyBorder="1" applyAlignment="1">
      <alignment horizontal="right"/>
    </xf>
    <xf numFmtId="0" fontId="10" fillId="11" borderId="6" xfId="0" applyFont="1" applyFill="1" applyBorder="1" applyAlignment="1"/>
    <xf numFmtId="0" fontId="10" fillId="11" borderId="8" xfId="0" applyFont="1" applyFill="1" applyBorder="1" applyAlignment="1"/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16" fillId="5" borderId="53" xfId="0" applyFon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39" fillId="5" borderId="54" xfId="0" applyFont="1" applyFill="1" applyBorder="1" applyAlignment="1">
      <alignment horizontal="center" vertical="center" wrapText="1"/>
    </xf>
    <xf numFmtId="0" fontId="0" fillId="5" borderId="55" xfId="0" applyFill="1" applyBorder="1"/>
    <xf numFmtId="0" fontId="0" fillId="5" borderId="56" xfId="0" applyFill="1" applyBorder="1"/>
    <xf numFmtId="0" fontId="12" fillId="5" borderId="3" xfId="0" applyNumberFormat="1" applyFont="1" applyFill="1" applyBorder="1" applyAlignment="1">
      <alignment horizontal="center" vertical="top" wrapText="1"/>
    </xf>
    <xf numFmtId="0" fontId="50" fillId="0" borderId="26" xfId="0" applyFont="1" applyBorder="1" applyAlignment="1">
      <alignment horizontal="center" vertical="top" wrapText="1"/>
    </xf>
    <xf numFmtId="0" fontId="15" fillId="4" borderId="42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49" fillId="5" borderId="57" xfId="0" applyFont="1" applyFill="1" applyBorder="1" applyAlignment="1">
      <alignment horizontal="left" vertical="center" wrapText="1"/>
    </xf>
    <xf numFmtId="0" fontId="51" fillId="5" borderId="7" xfId="0" applyFont="1" applyFill="1" applyBorder="1" applyAlignment="1">
      <alignment horizontal="left" vertical="center" wrapText="1"/>
    </xf>
    <xf numFmtId="0" fontId="51" fillId="5" borderId="58" xfId="0" applyFont="1" applyFill="1" applyBorder="1" applyAlignment="1">
      <alignment horizontal="left" vertical="center" wrapText="1"/>
    </xf>
    <xf numFmtId="0" fontId="51" fillId="5" borderId="16" xfId="0" applyFont="1" applyFill="1" applyBorder="1" applyAlignment="1">
      <alignment horizontal="left" vertical="center" wrapText="1"/>
    </xf>
    <xf numFmtId="0" fontId="51" fillId="5" borderId="0" xfId="0" applyFont="1" applyFill="1" applyBorder="1" applyAlignment="1">
      <alignment horizontal="left" vertical="center" wrapText="1"/>
    </xf>
    <xf numFmtId="0" fontId="51" fillId="5" borderId="41" xfId="0" applyFont="1" applyFill="1" applyBorder="1" applyAlignment="1">
      <alignment horizontal="left" vertical="center" wrapText="1"/>
    </xf>
    <xf numFmtId="0" fontId="45" fillId="5" borderId="44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horizontal="center" vertical="center" wrapText="1"/>
    </xf>
    <xf numFmtId="0" fontId="7" fillId="4" borderId="42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59" xfId="0" applyFill="1" applyBorder="1" applyAlignment="1">
      <alignment horizontal="center"/>
    </xf>
    <xf numFmtId="0" fontId="0" fillId="4" borderId="60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41" fillId="3" borderId="4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41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/>
    </xf>
    <xf numFmtId="0" fontId="33" fillId="5" borderId="41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164" fontId="63" fillId="0" borderId="4" xfId="0" applyNumberFormat="1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2" fontId="63" fillId="3" borderId="4" xfId="0" applyNumberFormat="1" applyFont="1" applyFill="1" applyBorder="1" applyAlignment="1">
      <alignment horizontal="center" vertical="center" wrapText="1"/>
    </xf>
    <xf numFmtId="0" fontId="63" fillId="0" borderId="20" xfId="0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64" fillId="0" borderId="46" xfId="0" applyFont="1" applyFill="1" applyBorder="1" applyAlignment="1">
      <alignment horizontal="center" vertical="center" wrapText="1"/>
    </xf>
    <xf numFmtId="0" fontId="78" fillId="0" borderId="0" xfId="0" applyFont="1" applyBorder="1" applyAlignment="1"/>
    <xf numFmtId="0" fontId="63" fillId="0" borderId="50" xfId="0" applyFont="1" applyFill="1" applyBorder="1" applyAlignment="1">
      <alignment horizontal="center" vertical="center" wrapText="1"/>
    </xf>
    <xf numFmtId="0" fontId="64" fillId="0" borderId="51" xfId="0" applyFont="1" applyFill="1" applyBorder="1" applyAlignment="1">
      <alignment horizontal="center" vertical="center" wrapText="1"/>
    </xf>
    <xf numFmtId="0" fontId="64" fillId="0" borderId="51" xfId="0" applyFont="1" applyBorder="1" applyAlignment="1"/>
    <xf numFmtId="0" fontId="64" fillId="0" borderId="52" xfId="0" applyFont="1" applyBorder="1" applyAlignment="1"/>
    <xf numFmtId="0" fontId="76" fillId="0" borderId="0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7" fillId="0" borderId="0" xfId="0" applyFont="1" applyAlignment="1"/>
    <xf numFmtId="0" fontId="63" fillId="0" borderId="39" xfId="0" applyFont="1" applyFill="1" applyBorder="1" applyAlignment="1">
      <alignment horizontal="center" vertical="center" wrapText="1"/>
    </xf>
    <xf numFmtId="0" fontId="64" fillId="0" borderId="39" xfId="0" applyFont="1" applyFill="1" applyBorder="1" applyAlignment="1">
      <alignment horizontal="center" vertical="center" wrapText="1"/>
    </xf>
    <xf numFmtId="0" fontId="64" fillId="0" borderId="39" xfId="0" applyFont="1" applyBorder="1" applyAlignment="1"/>
    <xf numFmtId="0" fontId="71" fillId="0" borderId="0" xfId="0" applyFont="1" applyFill="1" applyBorder="1" applyAlignment="1">
      <alignment horizontal="center" vertical="center" wrapText="1"/>
    </xf>
    <xf numFmtId="16" fontId="43" fillId="0" borderId="0" xfId="0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49" fontId="23" fillId="5" borderId="2" xfId="0" applyNumberFormat="1" applyFont="1" applyFill="1" applyBorder="1" applyAlignment="1">
      <alignment horizontal="center" vertical="center" wrapText="1"/>
    </xf>
    <xf numFmtId="0" fontId="25" fillId="0" borderId="65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0" borderId="49" xfId="0" applyFont="1" applyBorder="1" applyAlignment="1">
      <alignment horizontal="center" wrapText="1"/>
    </xf>
    <xf numFmtId="0" fontId="25" fillId="0" borderId="22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wmf"/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26</xdr:row>
      <xdr:rowOff>0</xdr:rowOff>
    </xdr:from>
    <xdr:to>
      <xdr:col>8</xdr:col>
      <xdr:colOff>590550</xdr:colOff>
      <xdr:row>26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64687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23</xdr:row>
      <xdr:rowOff>152400</xdr:rowOff>
    </xdr:from>
    <xdr:to>
      <xdr:col>8</xdr:col>
      <xdr:colOff>1295400</xdr:colOff>
      <xdr:row>23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3801725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24</xdr:row>
      <xdr:rowOff>66675</xdr:rowOff>
    </xdr:from>
    <xdr:to>
      <xdr:col>8</xdr:col>
      <xdr:colOff>1181100</xdr:colOff>
      <xdr:row>25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4668500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25</xdr:row>
      <xdr:rowOff>152400</xdr:rowOff>
    </xdr:from>
    <xdr:to>
      <xdr:col>8</xdr:col>
      <xdr:colOff>1371600</xdr:colOff>
      <xdr:row>25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56876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29</xdr:row>
      <xdr:rowOff>0</xdr:rowOff>
    </xdr:from>
    <xdr:to>
      <xdr:col>8</xdr:col>
      <xdr:colOff>800100</xdr:colOff>
      <xdr:row>29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189738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33</xdr:row>
      <xdr:rowOff>0</xdr:rowOff>
    </xdr:from>
    <xdr:to>
      <xdr:col>8</xdr:col>
      <xdr:colOff>590550</xdr:colOff>
      <xdr:row>33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24409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32</xdr:row>
      <xdr:rowOff>123825</xdr:rowOff>
    </xdr:from>
    <xdr:to>
      <xdr:col>8</xdr:col>
      <xdr:colOff>1295400</xdr:colOff>
      <xdr:row>32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1631275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20</xdr:row>
      <xdr:rowOff>123825</xdr:rowOff>
    </xdr:from>
    <xdr:to>
      <xdr:col>8</xdr:col>
      <xdr:colOff>1247775</xdr:colOff>
      <xdr:row>20</xdr:row>
      <xdr:rowOff>781050</xdr:rowOff>
    </xdr:to>
    <xdr:pic>
      <xdr:nvPicPr>
        <xdr:cNvPr id="1034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44225" y="109918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42</xdr:row>
      <xdr:rowOff>66675</xdr:rowOff>
    </xdr:from>
    <xdr:to>
      <xdr:col>8</xdr:col>
      <xdr:colOff>1162050</xdr:colOff>
      <xdr:row>42</xdr:row>
      <xdr:rowOff>866775</xdr:rowOff>
    </xdr:to>
    <xdr:pic>
      <xdr:nvPicPr>
        <xdr:cNvPr id="1035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77575" y="3043237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21</xdr:row>
      <xdr:rowOff>171450</xdr:rowOff>
    </xdr:from>
    <xdr:to>
      <xdr:col>8</xdr:col>
      <xdr:colOff>1266825</xdr:colOff>
      <xdr:row>21</xdr:row>
      <xdr:rowOff>828675</xdr:rowOff>
    </xdr:to>
    <xdr:pic>
      <xdr:nvPicPr>
        <xdr:cNvPr id="1036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63275" y="119253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7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1295400</xdr:colOff>
      <xdr:row>8</xdr:row>
      <xdr:rowOff>123825</xdr:rowOff>
    </xdr:from>
    <xdr:to>
      <xdr:col>3</xdr:col>
      <xdr:colOff>2190750</xdr:colOff>
      <xdr:row>12</xdr:row>
      <xdr:rowOff>666750</xdr:rowOff>
    </xdr:to>
    <xdr:pic>
      <xdr:nvPicPr>
        <xdr:cNvPr id="1038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43200" y="2447925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8</xdr:row>
      <xdr:rowOff>104775</xdr:rowOff>
    </xdr:from>
    <xdr:to>
      <xdr:col>5</xdr:col>
      <xdr:colOff>990600</xdr:colOff>
      <xdr:row>12</xdr:row>
      <xdr:rowOff>628650</xdr:rowOff>
    </xdr:to>
    <xdr:pic>
      <xdr:nvPicPr>
        <xdr:cNvPr id="1039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57800" y="2428875"/>
          <a:ext cx="2143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447675</xdr:colOff>
      <xdr:row>9</xdr:row>
      <xdr:rowOff>0</xdr:rowOff>
    </xdr:from>
    <xdr:to>
      <xdr:col>11</xdr:col>
      <xdr:colOff>714375</xdr:colOff>
      <xdr:row>12</xdr:row>
      <xdr:rowOff>619125</xdr:rowOff>
    </xdr:to>
    <xdr:pic>
      <xdr:nvPicPr>
        <xdr:cNvPr id="1040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753975" y="2476500"/>
          <a:ext cx="29337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781050</xdr:colOff>
      <xdr:row>9</xdr:row>
      <xdr:rowOff>19050</xdr:rowOff>
    </xdr:from>
    <xdr:to>
      <xdr:col>12</xdr:col>
      <xdr:colOff>1914525</xdr:colOff>
      <xdr:row>12</xdr:row>
      <xdr:rowOff>619125</xdr:rowOff>
    </xdr:to>
    <xdr:pic>
      <xdr:nvPicPr>
        <xdr:cNvPr id="1041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75435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65</xdr:row>
      <xdr:rowOff>0</xdr:rowOff>
    </xdr:from>
    <xdr:to>
      <xdr:col>8</xdr:col>
      <xdr:colOff>952500</xdr:colOff>
      <xdr:row>65</xdr:row>
      <xdr:rowOff>0</xdr:rowOff>
    </xdr:to>
    <xdr:pic>
      <xdr:nvPicPr>
        <xdr:cNvPr id="1042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1172825" y="560546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65</xdr:row>
      <xdr:rowOff>0</xdr:rowOff>
    </xdr:from>
    <xdr:to>
      <xdr:col>8</xdr:col>
      <xdr:colOff>952500</xdr:colOff>
      <xdr:row>65</xdr:row>
      <xdr:rowOff>0</xdr:rowOff>
    </xdr:to>
    <xdr:pic>
      <xdr:nvPicPr>
        <xdr:cNvPr id="1043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153775" y="560546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65</xdr:row>
      <xdr:rowOff>0</xdr:rowOff>
    </xdr:from>
    <xdr:to>
      <xdr:col>8</xdr:col>
      <xdr:colOff>1143000</xdr:colOff>
      <xdr:row>65</xdr:row>
      <xdr:rowOff>0</xdr:rowOff>
    </xdr:to>
    <xdr:pic>
      <xdr:nvPicPr>
        <xdr:cNvPr id="1044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06150" y="560546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65</xdr:row>
      <xdr:rowOff>0</xdr:rowOff>
    </xdr:from>
    <xdr:to>
      <xdr:col>8</xdr:col>
      <xdr:colOff>485775</xdr:colOff>
      <xdr:row>65</xdr:row>
      <xdr:rowOff>0</xdr:rowOff>
    </xdr:to>
    <xdr:pic>
      <xdr:nvPicPr>
        <xdr:cNvPr id="1045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991850" y="560546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65</xdr:row>
      <xdr:rowOff>0</xdr:rowOff>
    </xdr:from>
    <xdr:to>
      <xdr:col>8</xdr:col>
      <xdr:colOff>495300</xdr:colOff>
      <xdr:row>65</xdr:row>
      <xdr:rowOff>0</xdr:rowOff>
    </xdr:to>
    <xdr:pic>
      <xdr:nvPicPr>
        <xdr:cNvPr id="1046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020425" y="5605462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65</xdr:row>
      <xdr:rowOff>0</xdr:rowOff>
    </xdr:from>
    <xdr:to>
      <xdr:col>8</xdr:col>
      <xdr:colOff>523875</xdr:colOff>
      <xdr:row>65</xdr:row>
      <xdr:rowOff>0</xdr:rowOff>
    </xdr:to>
    <xdr:pic>
      <xdr:nvPicPr>
        <xdr:cNvPr id="1047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63275" y="5605462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1971675</xdr:colOff>
      <xdr:row>7</xdr:row>
      <xdr:rowOff>38100</xdr:rowOff>
    </xdr:to>
    <xdr:pic>
      <xdr:nvPicPr>
        <xdr:cNvPr id="1048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19050"/>
          <a:ext cx="18183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36</xdr:row>
      <xdr:rowOff>66675</xdr:rowOff>
    </xdr:from>
    <xdr:to>
      <xdr:col>8</xdr:col>
      <xdr:colOff>1228725</xdr:colOff>
      <xdr:row>36</xdr:row>
      <xdr:rowOff>781050</xdr:rowOff>
    </xdr:to>
    <xdr:pic>
      <xdr:nvPicPr>
        <xdr:cNvPr id="1049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82325" y="24860250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0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592800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49</xdr:row>
      <xdr:rowOff>66675</xdr:rowOff>
    </xdr:from>
    <xdr:to>
      <xdr:col>8</xdr:col>
      <xdr:colOff>1057275</xdr:colOff>
      <xdr:row>49</xdr:row>
      <xdr:rowOff>1209675</xdr:rowOff>
    </xdr:to>
    <xdr:pic>
      <xdr:nvPicPr>
        <xdr:cNvPr id="1051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277600" y="37490400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50</xdr:row>
      <xdr:rowOff>95250</xdr:rowOff>
    </xdr:from>
    <xdr:to>
      <xdr:col>8</xdr:col>
      <xdr:colOff>1076325</xdr:colOff>
      <xdr:row>50</xdr:row>
      <xdr:rowOff>1209675</xdr:rowOff>
    </xdr:to>
    <xdr:pic>
      <xdr:nvPicPr>
        <xdr:cNvPr id="1052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96650" y="38785800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9</xdr:row>
      <xdr:rowOff>19050</xdr:rowOff>
    </xdr:from>
    <xdr:to>
      <xdr:col>9</xdr:col>
      <xdr:colOff>342900</xdr:colOff>
      <xdr:row>12</xdr:row>
      <xdr:rowOff>590550</xdr:rowOff>
    </xdr:to>
    <xdr:pic>
      <xdr:nvPicPr>
        <xdr:cNvPr id="1053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591800" y="2495550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14</xdr:row>
      <xdr:rowOff>123825</xdr:rowOff>
    </xdr:from>
    <xdr:to>
      <xdr:col>11</xdr:col>
      <xdr:colOff>1257300</xdr:colOff>
      <xdr:row>14</xdr:row>
      <xdr:rowOff>923925</xdr:rowOff>
    </xdr:to>
    <xdr:pic>
      <xdr:nvPicPr>
        <xdr:cNvPr id="1054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039975" y="52768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40</xdr:row>
      <xdr:rowOff>123825</xdr:rowOff>
    </xdr:from>
    <xdr:to>
      <xdr:col>8</xdr:col>
      <xdr:colOff>1352550</xdr:colOff>
      <xdr:row>40</xdr:row>
      <xdr:rowOff>942975</xdr:rowOff>
    </xdr:to>
    <xdr:pic>
      <xdr:nvPicPr>
        <xdr:cNvPr id="1055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34700" y="28432125"/>
          <a:ext cx="1285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43</xdr:row>
      <xdr:rowOff>85725</xdr:rowOff>
    </xdr:from>
    <xdr:to>
      <xdr:col>8</xdr:col>
      <xdr:colOff>1266825</xdr:colOff>
      <xdr:row>43</xdr:row>
      <xdr:rowOff>971550</xdr:rowOff>
    </xdr:to>
    <xdr:pic>
      <xdr:nvPicPr>
        <xdr:cNvPr id="1056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72800" y="31451550"/>
          <a:ext cx="1162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43</xdr:row>
      <xdr:rowOff>19050</xdr:rowOff>
    </xdr:from>
    <xdr:to>
      <xdr:col>4</xdr:col>
      <xdr:colOff>952500</xdr:colOff>
      <xdr:row>43</xdr:row>
      <xdr:rowOff>762000</xdr:rowOff>
    </xdr:to>
    <xdr:pic>
      <xdr:nvPicPr>
        <xdr:cNvPr id="1057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3138487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44</xdr:row>
      <xdr:rowOff>114300</xdr:rowOff>
    </xdr:from>
    <xdr:to>
      <xdr:col>8</xdr:col>
      <xdr:colOff>1038225</xdr:colOff>
      <xdr:row>44</xdr:row>
      <xdr:rowOff>828675</xdr:rowOff>
    </xdr:to>
    <xdr:pic>
      <xdr:nvPicPr>
        <xdr:cNvPr id="1058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106150" y="324897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47</xdr:row>
      <xdr:rowOff>76200</xdr:rowOff>
    </xdr:from>
    <xdr:to>
      <xdr:col>8</xdr:col>
      <xdr:colOff>1057275</xdr:colOff>
      <xdr:row>47</xdr:row>
      <xdr:rowOff>1076325</xdr:rowOff>
    </xdr:to>
    <xdr:pic>
      <xdr:nvPicPr>
        <xdr:cNvPr id="1059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220450" y="3496627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30</xdr:row>
      <xdr:rowOff>47625</xdr:rowOff>
    </xdr:from>
    <xdr:to>
      <xdr:col>8</xdr:col>
      <xdr:colOff>1352550</xdr:colOff>
      <xdr:row>30</xdr:row>
      <xdr:rowOff>866775</xdr:rowOff>
    </xdr:to>
    <xdr:pic>
      <xdr:nvPicPr>
        <xdr:cNvPr id="1060" name="Picture 62" descr="КЛЕЕВАЯ ловушка-3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82325" y="19688175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31</xdr:row>
      <xdr:rowOff>76200</xdr:rowOff>
    </xdr:from>
    <xdr:to>
      <xdr:col>8</xdr:col>
      <xdr:colOff>1266825</xdr:colOff>
      <xdr:row>31</xdr:row>
      <xdr:rowOff>866775</xdr:rowOff>
    </xdr:to>
    <xdr:pic>
      <xdr:nvPicPr>
        <xdr:cNvPr id="1061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020425" y="206502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42</xdr:row>
      <xdr:rowOff>19050</xdr:rowOff>
    </xdr:from>
    <xdr:to>
      <xdr:col>4</xdr:col>
      <xdr:colOff>952500</xdr:colOff>
      <xdr:row>42</xdr:row>
      <xdr:rowOff>762000</xdr:rowOff>
    </xdr:to>
    <xdr:pic>
      <xdr:nvPicPr>
        <xdr:cNvPr id="106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303847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952500</xdr:colOff>
      <xdr:row>17</xdr:row>
      <xdr:rowOff>762000</xdr:rowOff>
    </xdr:to>
    <xdr:pic>
      <xdr:nvPicPr>
        <xdr:cNvPr id="1063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77438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952500</xdr:colOff>
      <xdr:row>16</xdr:row>
      <xdr:rowOff>742950</xdr:rowOff>
    </xdr:to>
    <xdr:pic>
      <xdr:nvPicPr>
        <xdr:cNvPr id="1064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68580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26</xdr:row>
      <xdr:rowOff>66675</xdr:rowOff>
    </xdr:from>
    <xdr:to>
      <xdr:col>8</xdr:col>
      <xdr:colOff>1400175</xdr:colOff>
      <xdr:row>26</xdr:row>
      <xdr:rowOff>828675</xdr:rowOff>
    </xdr:to>
    <xdr:pic>
      <xdr:nvPicPr>
        <xdr:cNvPr id="1065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53750" y="165354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27</xdr:row>
      <xdr:rowOff>85725</xdr:rowOff>
    </xdr:from>
    <xdr:to>
      <xdr:col>8</xdr:col>
      <xdr:colOff>1247775</xdr:colOff>
      <xdr:row>27</xdr:row>
      <xdr:rowOff>885825</xdr:rowOff>
    </xdr:to>
    <xdr:pic>
      <xdr:nvPicPr>
        <xdr:cNvPr id="1066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91850" y="17440275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58</xdr:row>
      <xdr:rowOff>219075</xdr:rowOff>
    </xdr:from>
    <xdr:to>
      <xdr:col>8</xdr:col>
      <xdr:colOff>1247775</xdr:colOff>
      <xdr:row>58</xdr:row>
      <xdr:rowOff>1038225</xdr:rowOff>
    </xdr:to>
    <xdr:pic>
      <xdr:nvPicPr>
        <xdr:cNvPr id="1067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077575" y="49006125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40</xdr:row>
      <xdr:rowOff>19050</xdr:rowOff>
    </xdr:from>
    <xdr:to>
      <xdr:col>4</xdr:col>
      <xdr:colOff>952500</xdr:colOff>
      <xdr:row>40</xdr:row>
      <xdr:rowOff>762000</xdr:rowOff>
    </xdr:to>
    <xdr:pic>
      <xdr:nvPicPr>
        <xdr:cNvPr id="1068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283273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53</xdr:row>
      <xdr:rowOff>95250</xdr:rowOff>
    </xdr:from>
    <xdr:to>
      <xdr:col>8</xdr:col>
      <xdr:colOff>914400</xdr:colOff>
      <xdr:row>53</xdr:row>
      <xdr:rowOff>1181100</xdr:rowOff>
    </xdr:to>
    <xdr:pic>
      <xdr:nvPicPr>
        <xdr:cNvPr id="1069" name="Picture 74" descr="Крем БИОЗАЩИТА -3д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334750" y="42586275"/>
          <a:ext cx="447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51</xdr:row>
      <xdr:rowOff>76200</xdr:rowOff>
    </xdr:from>
    <xdr:to>
      <xdr:col>8</xdr:col>
      <xdr:colOff>1076325</xdr:colOff>
      <xdr:row>51</xdr:row>
      <xdr:rowOff>1228725</xdr:rowOff>
    </xdr:to>
    <xdr:pic>
      <xdr:nvPicPr>
        <xdr:cNvPr id="1070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296650" y="40033575"/>
          <a:ext cx="647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52</xdr:row>
      <xdr:rowOff>66675</xdr:rowOff>
    </xdr:from>
    <xdr:to>
      <xdr:col>8</xdr:col>
      <xdr:colOff>1076325</xdr:colOff>
      <xdr:row>52</xdr:row>
      <xdr:rowOff>1228725</xdr:rowOff>
    </xdr:to>
    <xdr:pic>
      <xdr:nvPicPr>
        <xdr:cNvPr id="1071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277600" y="41290875"/>
          <a:ext cx="666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56</xdr:row>
      <xdr:rowOff>66675</xdr:rowOff>
    </xdr:from>
    <xdr:to>
      <xdr:col>8</xdr:col>
      <xdr:colOff>1104900</xdr:colOff>
      <xdr:row>56</xdr:row>
      <xdr:rowOff>1162050</xdr:rowOff>
    </xdr:to>
    <xdr:pic>
      <xdr:nvPicPr>
        <xdr:cNvPr id="1072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220450" y="46320075"/>
          <a:ext cx="7524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55</xdr:row>
      <xdr:rowOff>66675</xdr:rowOff>
    </xdr:from>
    <xdr:to>
      <xdr:col>8</xdr:col>
      <xdr:colOff>1104900</xdr:colOff>
      <xdr:row>55</xdr:row>
      <xdr:rowOff>1247775</xdr:rowOff>
    </xdr:to>
    <xdr:pic>
      <xdr:nvPicPr>
        <xdr:cNvPr id="1073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201400" y="45053250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54</xdr:row>
      <xdr:rowOff>76200</xdr:rowOff>
    </xdr:from>
    <xdr:to>
      <xdr:col>8</xdr:col>
      <xdr:colOff>1123950</xdr:colOff>
      <xdr:row>54</xdr:row>
      <xdr:rowOff>1247775</xdr:rowOff>
    </xdr:to>
    <xdr:pic>
      <xdr:nvPicPr>
        <xdr:cNvPr id="1074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201400" y="43795950"/>
          <a:ext cx="790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314325</xdr:colOff>
      <xdr:row>57</xdr:row>
      <xdr:rowOff>66675</xdr:rowOff>
    </xdr:from>
    <xdr:to>
      <xdr:col>8</xdr:col>
      <xdr:colOff>1038225</xdr:colOff>
      <xdr:row>57</xdr:row>
      <xdr:rowOff>1247775</xdr:rowOff>
    </xdr:to>
    <xdr:pic>
      <xdr:nvPicPr>
        <xdr:cNvPr id="1075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82350" y="47586900"/>
          <a:ext cx="7239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38</xdr:row>
      <xdr:rowOff>19050</xdr:rowOff>
    </xdr:from>
    <xdr:to>
      <xdr:col>4</xdr:col>
      <xdr:colOff>933450</xdr:colOff>
      <xdr:row>38</xdr:row>
      <xdr:rowOff>762000</xdr:rowOff>
    </xdr:to>
    <xdr:pic>
      <xdr:nvPicPr>
        <xdr:cNvPr id="1076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19700" y="26536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19050</xdr:rowOff>
    </xdr:from>
    <xdr:to>
      <xdr:col>4</xdr:col>
      <xdr:colOff>952500</xdr:colOff>
      <xdr:row>39</xdr:row>
      <xdr:rowOff>762000</xdr:rowOff>
    </xdr:to>
    <xdr:pic>
      <xdr:nvPicPr>
        <xdr:cNvPr id="1077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2742247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28</xdr:row>
      <xdr:rowOff>447675</xdr:rowOff>
    </xdr:from>
    <xdr:to>
      <xdr:col>19</xdr:col>
      <xdr:colOff>361950</xdr:colOff>
      <xdr:row>29</xdr:row>
      <xdr:rowOff>571500</xdr:rowOff>
    </xdr:to>
    <xdr:pic>
      <xdr:nvPicPr>
        <xdr:cNvPr id="1078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907250" y="18754725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28</xdr:row>
      <xdr:rowOff>19050</xdr:rowOff>
    </xdr:from>
    <xdr:to>
      <xdr:col>18</xdr:col>
      <xdr:colOff>361950</xdr:colOff>
      <xdr:row>29</xdr:row>
      <xdr:rowOff>609600</xdr:rowOff>
    </xdr:to>
    <xdr:pic>
      <xdr:nvPicPr>
        <xdr:cNvPr id="1079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669000" y="18326100"/>
          <a:ext cx="1409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33</xdr:row>
      <xdr:rowOff>228600</xdr:rowOff>
    </xdr:from>
    <xdr:to>
      <xdr:col>18</xdr:col>
      <xdr:colOff>361950</xdr:colOff>
      <xdr:row>34</xdr:row>
      <xdr:rowOff>657225</xdr:rowOff>
    </xdr:to>
    <xdr:pic>
      <xdr:nvPicPr>
        <xdr:cNvPr id="1080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583275" y="22669500"/>
          <a:ext cx="1495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33</xdr:row>
      <xdr:rowOff>447675</xdr:rowOff>
    </xdr:from>
    <xdr:to>
      <xdr:col>19</xdr:col>
      <xdr:colOff>552450</xdr:colOff>
      <xdr:row>34</xdr:row>
      <xdr:rowOff>571500</xdr:rowOff>
    </xdr:to>
    <xdr:pic>
      <xdr:nvPicPr>
        <xdr:cNvPr id="1081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907250" y="228885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46</xdr:row>
      <xdr:rowOff>66675</xdr:rowOff>
    </xdr:from>
    <xdr:to>
      <xdr:col>18</xdr:col>
      <xdr:colOff>19050</xdr:colOff>
      <xdr:row>47</xdr:row>
      <xdr:rowOff>0</xdr:rowOff>
    </xdr:to>
    <xdr:pic>
      <xdr:nvPicPr>
        <xdr:cNvPr id="1082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726150" y="3399472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485775</xdr:colOff>
      <xdr:row>46</xdr:row>
      <xdr:rowOff>85725</xdr:rowOff>
    </xdr:from>
    <xdr:to>
      <xdr:col>19</xdr:col>
      <xdr:colOff>485775</xdr:colOff>
      <xdr:row>47</xdr:row>
      <xdr:rowOff>38100</xdr:rowOff>
    </xdr:to>
    <xdr:pic>
      <xdr:nvPicPr>
        <xdr:cNvPr id="1083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92925" y="34013775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914400</xdr:colOff>
      <xdr:row>7</xdr:row>
      <xdr:rowOff>123825</xdr:rowOff>
    </xdr:from>
    <xdr:to>
      <xdr:col>7</xdr:col>
      <xdr:colOff>600075</xdr:colOff>
      <xdr:row>12</xdr:row>
      <xdr:rowOff>781050</xdr:rowOff>
    </xdr:to>
    <xdr:pic>
      <xdr:nvPicPr>
        <xdr:cNvPr id="1084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324725" y="2295525"/>
          <a:ext cx="34004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38</xdr:row>
      <xdr:rowOff>104775</xdr:rowOff>
    </xdr:from>
    <xdr:to>
      <xdr:col>8</xdr:col>
      <xdr:colOff>1162050</xdr:colOff>
      <xdr:row>38</xdr:row>
      <xdr:rowOff>781050</xdr:rowOff>
    </xdr:to>
    <xdr:pic>
      <xdr:nvPicPr>
        <xdr:cNvPr id="1085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096625" y="26622375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39</xdr:row>
      <xdr:rowOff>66675</xdr:rowOff>
    </xdr:from>
    <xdr:to>
      <xdr:col>8</xdr:col>
      <xdr:colOff>1314450</xdr:colOff>
      <xdr:row>39</xdr:row>
      <xdr:rowOff>866775</xdr:rowOff>
    </xdr:to>
    <xdr:pic>
      <xdr:nvPicPr>
        <xdr:cNvPr id="1086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91850" y="2747010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37</xdr:row>
      <xdr:rowOff>228600</xdr:rowOff>
    </xdr:from>
    <xdr:to>
      <xdr:col>8</xdr:col>
      <xdr:colOff>1181100</xdr:colOff>
      <xdr:row>37</xdr:row>
      <xdr:rowOff>800100</xdr:rowOff>
    </xdr:to>
    <xdr:pic>
      <xdr:nvPicPr>
        <xdr:cNvPr id="1087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125200" y="25908000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41</xdr:row>
      <xdr:rowOff>152400</xdr:rowOff>
    </xdr:from>
    <xdr:to>
      <xdr:col>8</xdr:col>
      <xdr:colOff>1104900</xdr:colOff>
      <xdr:row>41</xdr:row>
      <xdr:rowOff>847725</xdr:rowOff>
    </xdr:to>
    <xdr:pic>
      <xdr:nvPicPr>
        <xdr:cNvPr id="1088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144250" y="2950845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41</xdr:row>
      <xdr:rowOff>0</xdr:rowOff>
    </xdr:from>
    <xdr:to>
      <xdr:col>4</xdr:col>
      <xdr:colOff>1143000</xdr:colOff>
      <xdr:row>41</xdr:row>
      <xdr:rowOff>828675</xdr:rowOff>
    </xdr:to>
    <xdr:pic>
      <xdr:nvPicPr>
        <xdr:cNvPr id="1089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2935605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37</xdr:row>
      <xdr:rowOff>0</xdr:rowOff>
    </xdr:from>
    <xdr:to>
      <xdr:col>4</xdr:col>
      <xdr:colOff>1104900</xdr:colOff>
      <xdr:row>37</xdr:row>
      <xdr:rowOff>723900</xdr:rowOff>
    </xdr:to>
    <xdr:pic>
      <xdr:nvPicPr>
        <xdr:cNvPr id="1090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25679400"/>
          <a:ext cx="1066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91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952500</xdr:colOff>
      <xdr:row>18</xdr:row>
      <xdr:rowOff>762000</xdr:rowOff>
    </xdr:to>
    <xdr:pic>
      <xdr:nvPicPr>
        <xdr:cNvPr id="109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238750" y="8629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19</xdr:row>
      <xdr:rowOff>38100</xdr:rowOff>
    </xdr:from>
    <xdr:to>
      <xdr:col>4</xdr:col>
      <xdr:colOff>1104900</xdr:colOff>
      <xdr:row>19</xdr:row>
      <xdr:rowOff>819150</xdr:rowOff>
    </xdr:to>
    <xdr:pic>
      <xdr:nvPicPr>
        <xdr:cNvPr id="1093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9725025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342900</xdr:colOff>
      <xdr:row>19</xdr:row>
      <xdr:rowOff>66675</xdr:rowOff>
    </xdr:from>
    <xdr:to>
      <xdr:col>8</xdr:col>
      <xdr:colOff>1000125</xdr:colOff>
      <xdr:row>19</xdr:row>
      <xdr:rowOff>1114425</xdr:rowOff>
    </xdr:to>
    <xdr:pic>
      <xdr:nvPicPr>
        <xdr:cNvPr id="1094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210925" y="9753600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61</xdr:row>
      <xdr:rowOff>66675</xdr:rowOff>
    </xdr:from>
    <xdr:to>
      <xdr:col>8</xdr:col>
      <xdr:colOff>1266825</xdr:colOff>
      <xdr:row>61</xdr:row>
      <xdr:rowOff>1209675</xdr:rowOff>
    </xdr:to>
    <xdr:pic>
      <xdr:nvPicPr>
        <xdr:cNvPr id="1095" name="Picture 77" descr="ShoeCream-transpGUBKA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125200" y="517017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62</xdr:row>
      <xdr:rowOff>38100</xdr:rowOff>
    </xdr:from>
    <xdr:to>
      <xdr:col>8</xdr:col>
      <xdr:colOff>1304925</xdr:colOff>
      <xdr:row>62</xdr:row>
      <xdr:rowOff>1219200</xdr:rowOff>
    </xdr:to>
    <xdr:pic>
      <xdr:nvPicPr>
        <xdr:cNvPr id="1096" name="Picture 78" descr="ShoeCream-blackGUBKA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096625" y="52939950"/>
          <a:ext cx="10763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63</xdr:row>
      <xdr:rowOff>123825</xdr:rowOff>
    </xdr:from>
    <xdr:to>
      <xdr:col>8</xdr:col>
      <xdr:colOff>1247775</xdr:colOff>
      <xdr:row>63</xdr:row>
      <xdr:rowOff>1162050</xdr:rowOff>
    </xdr:to>
    <xdr:pic>
      <xdr:nvPicPr>
        <xdr:cNvPr id="1097" name="Picture 79" descr="ShoeCreamVaksa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91850" y="54292500"/>
          <a:ext cx="1123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61</xdr:row>
      <xdr:rowOff>0</xdr:rowOff>
    </xdr:from>
    <xdr:to>
      <xdr:col>4</xdr:col>
      <xdr:colOff>1104900</xdr:colOff>
      <xdr:row>61</xdr:row>
      <xdr:rowOff>781050</xdr:rowOff>
    </xdr:to>
    <xdr:pic>
      <xdr:nvPicPr>
        <xdr:cNvPr id="1098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51635025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62</xdr:row>
      <xdr:rowOff>0</xdr:rowOff>
    </xdr:from>
    <xdr:to>
      <xdr:col>4</xdr:col>
      <xdr:colOff>1104900</xdr:colOff>
      <xdr:row>62</xdr:row>
      <xdr:rowOff>781050</xdr:rowOff>
    </xdr:to>
    <xdr:pic>
      <xdr:nvPicPr>
        <xdr:cNvPr id="1099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5290185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63</xdr:row>
      <xdr:rowOff>0</xdr:rowOff>
    </xdr:from>
    <xdr:to>
      <xdr:col>4</xdr:col>
      <xdr:colOff>1104900</xdr:colOff>
      <xdr:row>63</xdr:row>
      <xdr:rowOff>781050</xdr:rowOff>
    </xdr:to>
    <xdr:pic>
      <xdr:nvPicPr>
        <xdr:cNvPr id="1100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54168675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60</xdr:row>
      <xdr:rowOff>104775</xdr:rowOff>
    </xdr:from>
    <xdr:to>
      <xdr:col>8</xdr:col>
      <xdr:colOff>1333500</xdr:colOff>
      <xdr:row>60</xdr:row>
      <xdr:rowOff>752475</xdr:rowOff>
    </xdr:to>
    <xdr:pic>
      <xdr:nvPicPr>
        <xdr:cNvPr id="1101" name="Picture 83" descr="логолеви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34700" y="50777775"/>
          <a:ext cx="12668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22</xdr:row>
      <xdr:rowOff>47625</xdr:rowOff>
    </xdr:from>
    <xdr:to>
      <xdr:col>8</xdr:col>
      <xdr:colOff>1209675</xdr:colOff>
      <xdr:row>22</xdr:row>
      <xdr:rowOff>828675</xdr:rowOff>
    </xdr:to>
    <xdr:pic>
      <xdr:nvPicPr>
        <xdr:cNvPr id="1102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010900" y="126873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276225</xdr:colOff>
      <xdr:row>35</xdr:row>
      <xdr:rowOff>66675</xdr:rowOff>
    </xdr:from>
    <xdr:to>
      <xdr:col>8</xdr:col>
      <xdr:colOff>1000125</xdr:colOff>
      <xdr:row>35</xdr:row>
      <xdr:rowOff>1085850</xdr:rowOff>
    </xdr:to>
    <xdr:pic>
      <xdr:nvPicPr>
        <xdr:cNvPr id="1103" name="Picture 82" descr="фото ПЕНА АНТИКРЫС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144250" y="23745825"/>
          <a:ext cx="7239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35</xdr:row>
      <xdr:rowOff>38100</xdr:rowOff>
    </xdr:from>
    <xdr:to>
      <xdr:col>4</xdr:col>
      <xdr:colOff>1123950</xdr:colOff>
      <xdr:row>35</xdr:row>
      <xdr:rowOff>952500</xdr:rowOff>
    </xdr:to>
    <xdr:pic>
      <xdr:nvPicPr>
        <xdr:cNvPr id="1104" name="Picture 6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257800" y="23717250"/>
          <a:ext cx="10858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257175</xdr:colOff>
      <xdr:row>48</xdr:row>
      <xdr:rowOff>152400</xdr:rowOff>
    </xdr:from>
    <xdr:to>
      <xdr:col>8</xdr:col>
      <xdr:colOff>1228725</xdr:colOff>
      <xdr:row>48</xdr:row>
      <xdr:rowOff>1076325</xdr:rowOff>
    </xdr:to>
    <xdr:pic>
      <xdr:nvPicPr>
        <xdr:cNvPr id="1105" name="Picture 81" descr="Мухоловка АРКАН в 3д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125200" y="36309300"/>
          <a:ext cx="971550" cy="9239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8"/>
  <sheetViews>
    <sheetView showGridLines="0" tabSelected="1" view="pageBreakPreview" topLeftCell="A2" zoomScale="45" zoomScaleNormal="40" zoomScaleSheetLayoutView="40" zoomScalePageLayoutView="50" workbookViewId="0">
      <selection activeCell="Q16" sqref="Q16:T16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7.7109375" style="1" customWidth="1"/>
    <col min="11" max="11" width="22.28515625" style="1" customWidth="1"/>
    <col min="12" max="12" width="20.140625" style="4" customWidth="1"/>
    <col min="13" max="13" width="30.5703125" style="183" customWidth="1"/>
    <col min="14" max="15" width="0.140625" style="1" hidden="1" customWidth="1"/>
    <col min="16" max="16" width="2.140625" style="79" customWidth="1"/>
    <col min="17" max="19" width="9.140625" style="1"/>
    <col min="20" max="20" width="10.140625" style="85" customWidth="1"/>
    <col min="21" max="21" width="2.42578125" style="79" hidden="1" customWidth="1"/>
    <col min="22" max="22" width="9.140625" style="86"/>
    <col min="23" max="29" width="9.140625" style="1"/>
    <col min="30" max="30" width="15.140625" style="1" customWidth="1"/>
    <col min="31" max="16384" width="9.140625" style="1"/>
  </cols>
  <sheetData>
    <row r="1" spans="1:30" ht="30.75" hidden="1" thickBot="1">
      <c r="A1" s="238"/>
      <c r="B1" s="239"/>
      <c r="C1" s="239"/>
      <c r="D1" s="239"/>
      <c r="E1" s="239"/>
      <c r="F1" s="240"/>
      <c r="G1" s="239"/>
      <c r="H1" s="239"/>
      <c r="I1" s="239"/>
      <c r="J1" s="239"/>
      <c r="K1" s="239"/>
      <c r="L1" s="241"/>
      <c r="M1" s="242"/>
      <c r="N1" s="239"/>
      <c r="O1" s="239"/>
      <c r="P1" s="243"/>
      <c r="Q1" s="239"/>
      <c r="R1" s="239"/>
      <c r="S1" s="239"/>
      <c r="T1" s="244"/>
    </row>
    <row r="2" spans="1:30" ht="128.25" customHeight="1" thickTop="1" thickBot="1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184"/>
      <c r="N2" s="88"/>
      <c r="O2" s="88"/>
      <c r="P2" s="89"/>
      <c r="Q2" s="298" t="s">
        <v>248</v>
      </c>
      <c r="R2" s="299"/>
      <c r="S2" s="299"/>
      <c r="T2" s="300"/>
      <c r="W2" s="331" t="s">
        <v>112</v>
      </c>
      <c r="X2" s="331"/>
      <c r="Y2" s="331"/>
      <c r="Z2" s="331"/>
      <c r="AA2" s="334">
        <f>1*M67</f>
        <v>0</v>
      </c>
      <c r="AB2" s="335"/>
      <c r="AC2" s="335"/>
      <c r="AD2" s="335"/>
    </row>
    <row r="3" spans="1:30" ht="12" customHeight="1" thickBot="1">
      <c r="A3" s="303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185"/>
      <c r="N3" s="86"/>
      <c r="O3" s="86"/>
      <c r="P3" s="90"/>
      <c r="Q3" s="305"/>
      <c r="R3" s="306"/>
      <c r="S3" s="306"/>
      <c r="T3" s="307"/>
      <c r="V3" s="140"/>
      <c r="W3" s="321" t="s">
        <v>113</v>
      </c>
      <c r="X3" s="321"/>
      <c r="Y3" s="321"/>
      <c r="Z3" s="321"/>
      <c r="AA3" s="336">
        <f ca="1">1*'Обьем Вес '!N58</f>
        <v>0</v>
      </c>
      <c r="AB3" s="336"/>
      <c r="AC3" s="336"/>
      <c r="AD3" s="336"/>
    </row>
    <row r="4" spans="1:30" ht="18.75" customHeight="1" thickBot="1">
      <c r="A4" s="303"/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185"/>
      <c r="N4" s="86"/>
      <c r="O4" s="86"/>
      <c r="P4" s="91"/>
      <c r="Q4" s="308"/>
      <c r="R4" s="309"/>
      <c r="S4" s="309"/>
      <c r="T4" s="310"/>
      <c r="V4" s="140"/>
      <c r="W4" s="321"/>
      <c r="X4" s="321"/>
      <c r="Y4" s="321"/>
      <c r="Z4" s="321"/>
      <c r="AA4" s="336"/>
      <c r="AB4" s="336"/>
      <c r="AC4" s="336"/>
      <c r="AD4" s="336"/>
    </row>
    <row r="5" spans="1:30" ht="12" hidden="1" customHeight="1">
      <c r="A5" s="303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185"/>
      <c r="N5" s="86"/>
      <c r="O5" s="86"/>
      <c r="P5" s="92"/>
      <c r="Q5" s="132"/>
      <c r="R5" s="133"/>
      <c r="S5" s="133"/>
      <c r="T5" s="245"/>
      <c r="V5" s="140"/>
      <c r="W5" s="321"/>
      <c r="X5" s="321"/>
      <c r="Y5" s="321"/>
      <c r="Z5" s="321"/>
      <c r="AA5" s="336"/>
      <c r="AB5" s="336"/>
      <c r="AC5" s="336"/>
      <c r="AD5" s="336"/>
    </row>
    <row r="6" spans="1:30" ht="6" hidden="1" customHeight="1">
      <c r="A6" s="303"/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185"/>
      <c r="N6" s="86"/>
      <c r="O6" s="86"/>
      <c r="P6" s="92"/>
      <c r="Q6" s="132"/>
      <c r="R6" s="133"/>
      <c r="S6" s="133"/>
      <c r="T6" s="245"/>
      <c r="V6" s="140"/>
      <c r="W6" s="321"/>
      <c r="X6" s="321"/>
      <c r="Y6" s="321"/>
      <c r="Z6" s="321"/>
      <c r="AA6" s="336"/>
      <c r="AB6" s="336"/>
      <c r="AC6" s="336"/>
      <c r="AD6" s="336"/>
    </row>
    <row r="7" spans="1:30" ht="12" customHeight="1" thickBot="1">
      <c r="A7" s="246"/>
      <c r="B7" s="73"/>
      <c r="C7" s="73"/>
      <c r="D7" s="73"/>
      <c r="E7" s="73"/>
      <c r="F7" s="74"/>
      <c r="G7" s="73"/>
      <c r="H7" s="73"/>
      <c r="I7" s="73"/>
      <c r="J7" s="73"/>
      <c r="K7" s="73"/>
      <c r="L7" s="75"/>
      <c r="M7" s="185"/>
      <c r="N7" s="86"/>
      <c r="O7" s="86"/>
      <c r="P7" s="93"/>
      <c r="Q7" s="328"/>
      <c r="R7" s="329"/>
      <c r="S7" s="329"/>
      <c r="T7" s="330"/>
      <c r="V7" s="140"/>
      <c r="W7" s="321"/>
      <c r="X7" s="321"/>
      <c r="Y7" s="321"/>
      <c r="Z7" s="321"/>
      <c r="AA7" s="336"/>
      <c r="AB7" s="336"/>
      <c r="AC7" s="336"/>
      <c r="AD7" s="336"/>
    </row>
    <row r="8" spans="1:30" ht="12" customHeight="1" thickBot="1">
      <c r="A8" s="314" t="s">
        <v>39</v>
      </c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6"/>
      <c r="N8" s="86"/>
      <c r="O8" s="86"/>
      <c r="P8" s="94"/>
      <c r="Q8" s="328"/>
      <c r="R8" s="329"/>
      <c r="S8" s="329"/>
      <c r="T8" s="330"/>
      <c r="V8" s="140"/>
      <c r="W8" s="321"/>
      <c r="X8" s="321"/>
      <c r="Y8" s="321"/>
      <c r="Z8" s="321"/>
      <c r="AA8" s="336"/>
      <c r="AB8" s="336"/>
      <c r="AC8" s="336"/>
      <c r="AD8" s="336"/>
    </row>
    <row r="9" spans="1:30" ht="12" customHeight="1" thickBot="1">
      <c r="A9" s="317"/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6"/>
      <c r="N9" s="86"/>
      <c r="O9" s="86"/>
      <c r="P9" s="94"/>
      <c r="Q9" s="328"/>
      <c r="R9" s="329"/>
      <c r="S9" s="329"/>
      <c r="T9" s="330"/>
      <c r="V9" s="140"/>
      <c r="W9" s="321"/>
      <c r="X9" s="321"/>
      <c r="Y9" s="321"/>
      <c r="Z9" s="321"/>
      <c r="AA9" s="336"/>
      <c r="AB9" s="336"/>
      <c r="AC9" s="336"/>
      <c r="AD9" s="336"/>
    </row>
    <row r="10" spans="1:30" ht="5.25" customHeight="1" thickBot="1">
      <c r="A10" s="317"/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6"/>
      <c r="N10" s="86"/>
      <c r="O10" s="86"/>
      <c r="P10" s="94"/>
      <c r="Q10" s="328"/>
      <c r="R10" s="329"/>
      <c r="S10" s="329"/>
      <c r="T10" s="330"/>
      <c r="V10" s="140"/>
      <c r="W10" s="321"/>
      <c r="X10" s="321"/>
      <c r="Y10" s="321"/>
      <c r="Z10" s="321"/>
      <c r="AA10" s="336"/>
      <c r="AB10" s="336"/>
      <c r="AC10" s="336"/>
      <c r="AD10" s="336"/>
    </row>
    <row r="11" spans="1:30" ht="34.5" thickBot="1">
      <c r="A11" s="317"/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6"/>
      <c r="N11" s="86"/>
      <c r="O11" s="86"/>
      <c r="P11" s="94"/>
      <c r="Q11" s="328"/>
      <c r="R11" s="329"/>
      <c r="S11" s="329"/>
      <c r="T11" s="330"/>
      <c r="V11" s="140"/>
      <c r="W11" s="321"/>
      <c r="X11" s="321"/>
      <c r="Y11" s="321"/>
      <c r="Z11" s="321"/>
      <c r="AA11" s="336"/>
      <c r="AB11" s="336"/>
      <c r="AC11" s="336"/>
      <c r="AD11" s="336"/>
    </row>
    <row r="12" spans="1:30" ht="28.5" customHeight="1" thickBot="1">
      <c r="A12" s="317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6"/>
      <c r="N12" s="86"/>
      <c r="O12" s="86"/>
      <c r="P12" s="90"/>
      <c r="Q12" s="134"/>
      <c r="R12" s="135"/>
      <c r="S12" s="135"/>
      <c r="T12" s="247"/>
      <c r="V12" s="140"/>
      <c r="W12" s="321"/>
      <c r="X12" s="321"/>
      <c r="Y12" s="321"/>
      <c r="Z12" s="321"/>
      <c r="AA12" s="336"/>
      <c r="AB12" s="336"/>
      <c r="AC12" s="336"/>
      <c r="AD12" s="336"/>
    </row>
    <row r="13" spans="1:30" ht="73.5" customHeight="1" thickBot="1">
      <c r="A13" s="318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20"/>
      <c r="N13" s="86"/>
      <c r="O13" s="86"/>
      <c r="P13" s="91"/>
      <c r="Q13" s="136"/>
      <c r="R13" s="137"/>
      <c r="S13" s="137"/>
      <c r="T13" s="248"/>
      <c r="V13" s="140"/>
      <c r="W13" s="321" t="s">
        <v>114</v>
      </c>
      <c r="X13" s="321"/>
      <c r="Y13" s="321"/>
      <c r="Z13" s="321"/>
      <c r="AA13" s="336">
        <f ca="1">1*'Обьем Вес '!M58</f>
        <v>0</v>
      </c>
      <c r="AB13" s="336"/>
      <c r="AC13" s="336"/>
      <c r="AD13" s="336"/>
    </row>
    <row r="14" spans="1:30" ht="69" customHeight="1" thickTop="1" thickBot="1">
      <c r="A14" s="311" t="s">
        <v>205</v>
      </c>
      <c r="B14" s="312"/>
      <c r="C14" s="312"/>
      <c r="D14" s="312"/>
      <c r="E14" s="312"/>
      <c r="F14" s="312"/>
      <c r="G14" s="312"/>
      <c r="H14" s="312"/>
      <c r="I14" s="313"/>
      <c r="J14" s="206" t="s">
        <v>182</v>
      </c>
      <c r="K14" s="206" t="s">
        <v>183</v>
      </c>
      <c r="L14" s="301" t="s">
        <v>198</v>
      </c>
      <c r="M14" s="55" t="s">
        <v>21</v>
      </c>
      <c r="N14" s="86"/>
      <c r="O14" s="86"/>
      <c r="P14" s="81"/>
      <c r="Q14" s="322" t="s">
        <v>139</v>
      </c>
      <c r="R14" s="323"/>
      <c r="S14" s="323"/>
      <c r="T14" s="324"/>
      <c r="W14" s="321"/>
      <c r="X14" s="321"/>
      <c r="Y14" s="321"/>
      <c r="Z14" s="321"/>
      <c r="AA14" s="336"/>
      <c r="AB14" s="336"/>
      <c r="AC14" s="336"/>
      <c r="AD14" s="336"/>
    </row>
    <row r="15" spans="1:30" ht="78.75" customHeight="1" thickBot="1">
      <c r="A15" s="249" t="s">
        <v>2</v>
      </c>
      <c r="B15" s="215" t="s">
        <v>3</v>
      </c>
      <c r="C15" s="213" t="s">
        <v>27</v>
      </c>
      <c r="D15" s="214" t="s">
        <v>15</v>
      </c>
      <c r="E15" s="214" t="s">
        <v>16</v>
      </c>
      <c r="F15" s="214" t="s">
        <v>11</v>
      </c>
      <c r="G15" s="214" t="s">
        <v>14</v>
      </c>
      <c r="H15" s="214" t="s">
        <v>71</v>
      </c>
      <c r="I15" s="216" t="s">
        <v>4</v>
      </c>
      <c r="J15" s="36" t="s">
        <v>49</v>
      </c>
      <c r="K15" s="37" t="s">
        <v>68</v>
      </c>
      <c r="L15" s="302"/>
      <c r="M15" s="55" t="s">
        <v>138</v>
      </c>
      <c r="N15" s="86"/>
      <c r="O15" s="86"/>
      <c r="P15" s="80"/>
      <c r="Q15" s="325"/>
      <c r="R15" s="326"/>
      <c r="S15" s="326"/>
      <c r="T15" s="327"/>
      <c r="W15" s="331" t="s">
        <v>115</v>
      </c>
      <c r="X15" s="331"/>
      <c r="Y15" s="331"/>
      <c r="Z15" s="331"/>
      <c r="AA15" s="335">
        <f ca="1">1*'Обьем Вес '!C58</f>
        <v>0</v>
      </c>
      <c r="AB15" s="335"/>
      <c r="AC15" s="335"/>
      <c r="AD15" s="335"/>
    </row>
    <row r="16" spans="1:30" ht="54" customHeight="1" thickBot="1">
      <c r="A16" s="269" t="s">
        <v>59</v>
      </c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4"/>
      <c r="M16" s="186"/>
      <c r="N16" s="86"/>
      <c r="O16" s="86"/>
      <c r="P16" s="80"/>
      <c r="Q16" s="337"/>
      <c r="R16" s="338"/>
      <c r="S16" s="338"/>
      <c r="T16" s="339"/>
      <c r="W16" s="331"/>
      <c r="X16" s="331"/>
      <c r="Y16" s="331"/>
      <c r="Z16" s="331"/>
      <c r="AA16" s="335"/>
      <c r="AB16" s="335"/>
      <c r="AC16" s="335"/>
      <c r="AD16" s="335"/>
    </row>
    <row r="17" spans="1:30" ht="69.95" customHeight="1" thickBot="1">
      <c r="A17" s="250">
        <v>1</v>
      </c>
      <c r="B17" s="67" t="s">
        <v>6</v>
      </c>
      <c r="C17" s="143" t="s">
        <v>129</v>
      </c>
      <c r="D17" s="63" t="s">
        <v>75</v>
      </c>
      <c r="E17" s="142" t="s">
        <v>67</v>
      </c>
      <c r="F17" s="196" t="s">
        <v>145</v>
      </c>
      <c r="G17" s="156" t="s">
        <v>10</v>
      </c>
      <c r="H17" s="156">
        <v>48</v>
      </c>
      <c r="I17" s="65"/>
      <c r="J17" s="150">
        <v>29</v>
      </c>
      <c r="K17" s="171">
        <v>25</v>
      </c>
      <c r="L17" s="207"/>
      <c r="M17" s="179">
        <f t="shared" ref="M17:M26" si="0">H17*K17*L17</f>
        <v>0</v>
      </c>
      <c r="N17" s="86"/>
      <c r="O17" s="86"/>
      <c r="P17" s="80"/>
      <c r="Q17" s="266" t="s">
        <v>190</v>
      </c>
      <c r="R17" s="267"/>
      <c r="S17" s="267"/>
      <c r="T17" s="268"/>
      <c r="W17" s="332"/>
      <c r="X17" s="333"/>
      <c r="Y17" s="333"/>
      <c r="Z17" s="333"/>
    </row>
    <row r="18" spans="1:30" ht="69.95" customHeight="1" thickBot="1">
      <c r="A18" s="250">
        <v>2</v>
      </c>
      <c r="B18" s="68" t="s">
        <v>12</v>
      </c>
      <c r="C18" s="144" t="s">
        <v>130</v>
      </c>
      <c r="D18" s="30" t="s">
        <v>76</v>
      </c>
      <c r="E18" s="105" t="s">
        <v>67</v>
      </c>
      <c r="F18" s="197" t="s">
        <v>146</v>
      </c>
      <c r="G18" s="157" t="s">
        <v>10</v>
      </c>
      <c r="H18" s="157">
        <v>48</v>
      </c>
      <c r="I18" s="3"/>
      <c r="J18" s="151">
        <v>29</v>
      </c>
      <c r="K18" s="172">
        <v>25</v>
      </c>
      <c r="L18" s="208"/>
      <c r="M18" s="180">
        <f t="shared" si="0"/>
        <v>0</v>
      </c>
      <c r="N18" s="86"/>
      <c r="O18" s="86"/>
      <c r="P18" s="80"/>
      <c r="Q18" s="266" t="s">
        <v>190</v>
      </c>
      <c r="R18" s="267"/>
      <c r="S18" s="267"/>
      <c r="T18" s="268"/>
      <c r="W18" s="341" t="s">
        <v>195</v>
      </c>
      <c r="X18" s="342"/>
      <c r="Y18" s="342"/>
      <c r="Z18" s="342"/>
      <c r="AA18" s="343"/>
      <c r="AB18" s="343"/>
      <c r="AC18" s="343"/>
      <c r="AD18" s="344"/>
    </row>
    <row r="19" spans="1:30" ht="84.75" customHeight="1" thickBot="1">
      <c r="A19" s="250">
        <v>3</v>
      </c>
      <c r="B19" s="68" t="s">
        <v>60</v>
      </c>
      <c r="C19" s="144" t="s">
        <v>131</v>
      </c>
      <c r="D19" s="225" t="s">
        <v>122</v>
      </c>
      <c r="E19" s="105" t="s">
        <v>67</v>
      </c>
      <c r="F19" s="197" t="s">
        <v>147</v>
      </c>
      <c r="G19" s="158" t="s">
        <v>219</v>
      </c>
      <c r="H19" s="158">
        <v>24</v>
      </c>
      <c r="I19" s="78"/>
      <c r="J19" s="152">
        <v>69</v>
      </c>
      <c r="K19" s="173">
        <v>60</v>
      </c>
      <c r="L19" s="209"/>
      <c r="M19" s="181">
        <f>L19*K19*H19</f>
        <v>0</v>
      </c>
      <c r="N19" s="86"/>
      <c r="O19" s="86"/>
      <c r="P19" s="80"/>
      <c r="Q19" s="266" t="s">
        <v>190</v>
      </c>
      <c r="R19" s="267"/>
      <c r="S19" s="267"/>
      <c r="T19" s="268"/>
      <c r="W19" s="341"/>
      <c r="X19" s="342"/>
      <c r="Y19" s="342"/>
      <c r="Z19" s="342"/>
      <c r="AA19" s="343"/>
      <c r="AB19" s="343"/>
      <c r="AC19" s="343"/>
      <c r="AD19" s="344"/>
    </row>
    <row r="20" spans="1:30" ht="93" customHeight="1" thickBot="1">
      <c r="A20" s="250">
        <v>4</v>
      </c>
      <c r="B20" s="220" t="s">
        <v>212</v>
      </c>
      <c r="C20" s="221" t="s">
        <v>213</v>
      </c>
      <c r="D20" s="222" t="s">
        <v>214</v>
      </c>
      <c r="E20" s="223" t="s">
        <v>67</v>
      </c>
      <c r="F20" s="224" t="s">
        <v>218</v>
      </c>
      <c r="G20" s="158" t="s">
        <v>220</v>
      </c>
      <c r="H20" s="158">
        <v>20</v>
      </c>
      <c r="I20" s="78"/>
      <c r="J20" s="152">
        <v>69</v>
      </c>
      <c r="K20" s="173">
        <v>45</v>
      </c>
      <c r="L20" s="209"/>
      <c r="M20" s="181">
        <f>L20*K20*H20</f>
        <v>0</v>
      </c>
      <c r="N20" s="86"/>
      <c r="O20" s="86"/>
      <c r="P20" s="80"/>
      <c r="Q20" s="266" t="s">
        <v>215</v>
      </c>
      <c r="R20" s="267"/>
      <c r="S20" s="267"/>
      <c r="T20" s="268"/>
      <c r="W20" s="348"/>
      <c r="X20" s="349"/>
      <c r="Y20" s="349"/>
      <c r="Z20" s="349"/>
      <c r="AA20" s="350"/>
      <c r="AB20" s="350"/>
      <c r="AC20" s="350"/>
      <c r="AD20" s="350"/>
    </row>
    <row r="21" spans="1:30" ht="69.95" customHeight="1">
      <c r="A21" s="250">
        <v>5</v>
      </c>
      <c r="B21" s="118" t="s">
        <v>40</v>
      </c>
      <c r="C21" s="164">
        <v>4620769131065</v>
      </c>
      <c r="D21" s="63" t="s">
        <v>72</v>
      </c>
      <c r="E21" s="142" t="s">
        <v>67</v>
      </c>
      <c r="F21" s="64" t="s">
        <v>148</v>
      </c>
      <c r="G21" s="156" t="s">
        <v>10</v>
      </c>
      <c r="H21" s="156">
        <v>48</v>
      </c>
      <c r="I21" s="65"/>
      <c r="J21" s="150">
        <v>27</v>
      </c>
      <c r="K21" s="171">
        <v>23</v>
      </c>
      <c r="L21" s="207"/>
      <c r="M21" s="179">
        <f t="shared" si="0"/>
        <v>0</v>
      </c>
      <c r="N21" s="86"/>
      <c r="O21" s="86"/>
      <c r="P21" s="80"/>
      <c r="Q21" s="266" t="s">
        <v>190</v>
      </c>
      <c r="R21" s="267"/>
      <c r="S21" s="267"/>
      <c r="T21" s="268"/>
      <c r="W21" s="332"/>
      <c r="X21" s="333"/>
      <c r="Y21" s="333"/>
      <c r="Z21" s="333"/>
    </row>
    <row r="22" spans="1:30" ht="69.95" customHeight="1">
      <c r="A22" s="250">
        <v>6</v>
      </c>
      <c r="B22" s="68" t="s">
        <v>45</v>
      </c>
      <c r="C22" s="165">
        <v>4620769131072</v>
      </c>
      <c r="D22" s="30" t="s">
        <v>99</v>
      </c>
      <c r="E22" s="28" t="s">
        <v>0</v>
      </c>
      <c r="F22" s="31" t="s">
        <v>197</v>
      </c>
      <c r="G22" s="157" t="s">
        <v>10</v>
      </c>
      <c r="H22" s="157">
        <v>48</v>
      </c>
      <c r="I22" s="3"/>
      <c r="J22" s="153">
        <v>27</v>
      </c>
      <c r="K22" s="172">
        <v>23</v>
      </c>
      <c r="L22" s="208"/>
      <c r="M22" s="180">
        <f t="shared" si="0"/>
        <v>0</v>
      </c>
      <c r="N22" s="86"/>
      <c r="O22" s="86"/>
      <c r="P22" s="80"/>
      <c r="Q22" s="266" t="s">
        <v>191</v>
      </c>
      <c r="R22" s="267"/>
      <c r="S22" s="267"/>
      <c r="T22" s="268"/>
      <c r="W22" s="345"/>
      <c r="X22" s="346"/>
      <c r="Y22" s="346"/>
      <c r="Z22" s="346"/>
      <c r="AA22" s="347"/>
      <c r="AB22" s="347"/>
      <c r="AC22" s="347"/>
      <c r="AD22" s="347"/>
    </row>
    <row r="23" spans="1:30" ht="79.5" customHeight="1" thickBot="1">
      <c r="A23" s="250">
        <v>7</v>
      </c>
      <c r="B23" s="233" t="s">
        <v>61</v>
      </c>
      <c r="C23" s="234">
        <v>4620769131133</v>
      </c>
      <c r="D23" s="235" t="s">
        <v>100</v>
      </c>
      <c r="E23" s="28" t="s">
        <v>0</v>
      </c>
      <c r="F23" s="236" t="s">
        <v>149</v>
      </c>
      <c r="G23" s="158" t="s">
        <v>219</v>
      </c>
      <c r="H23" s="158">
        <v>24</v>
      </c>
      <c r="I23" s="78"/>
      <c r="J23" s="152">
        <v>63</v>
      </c>
      <c r="K23" s="174">
        <v>50</v>
      </c>
      <c r="L23" s="209"/>
      <c r="M23" s="181">
        <f>H23*K23*L23</f>
        <v>0</v>
      </c>
      <c r="N23" s="86"/>
      <c r="O23" s="86"/>
      <c r="P23" s="80"/>
      <c r="Q23" s="266" t="s">
        <v>190</v>
      </c>
      <c r="R23" s="267"/>
      <c r="S23" s="267"/>
      <c r="T23" s="268"/>
      <c r="W23" s="230"/>
      <c r="X23" s="231"/>
      <c r="Y23" s="231"/>
      <c r="Z23" s="231"/>
      <c r="AA23" s="232"/>
      <c r="AB23" s="232"/>
      <c r="AC23" s="232"/>
      <c r="AD23" s="232"/>
    </row>
    <row r="24" spans="1:30" ht="75" customHeight="1">
      <c r="A24" s="250">
        <v>8</v>
      </c>
      <c r="B24" s="69" t="s">
        <v>7</v>
      </c>
      <c r="C24" s="167">
        <v>4620769130013</v>
      </c>
      <c r="D24" s="57" t="s">
        <v>65</v>
      </c>
      <c r="E24" s="58" t="s">
        <v>0</v>
      </c>
      <c r="F24" s="64" t="s">
        <v>150</v>
      </c>
      <c r="G24" s="160" t="s">
        <v>10</v>
      </c>
      <c r="H24" s="160">
        <v>48</v>
      </c>
      <c r="I24" s="59"/>
      <c r="J24" s="150">
        <v>28</v>
      </c>
      <c r="K24" s="262">
        <v>24</v>
      </c>
      <c r="L24" s="207"/>
      <c r="M24" s="179">
        <f t="shared" si="0"/>
        <v>0</v>
      </c>
      <c r="N24" s="86"/>
      <c r="O24" s="86"/>
      <c r="P24" s="80"/>
      <c r="Q24" s="266" t="s">
        <v>184</v>
      </c>
      <c r="R24" s="267"/>
      <c r="S24" s="267"/>
      <c r="T24" s="268"/>
      <c r="W24" s="340"/>
      <c r="X24" s="340"/>
      <c r="Y24" s="340"/>
      <c r="Z24" s="340"/>
      <c r="AA24" s="340"/>
      <c r="AB24" s="340"/>
      <c r="AC24" s="340"/>
      <c r="AD24" s="340"/>
    </row>
    <row r="25" spans="1:30" ht="73.5" customHeight="1">
      <c r="A25" s="250">
        <v>9</v>
      </c>
      <c r="B25" s="70" t="s">
        <v>9</v>
      </c>
      <c r="C25" s="165">
        <v>4620769130334</v>
      </c>
      <c r="D25" s="29" t="s">
        <v>63</v>
      </c>
      <c r="E25" s="28" t="s">
        <v>0</v>
      </c>
      <c r="F25" s="83" t="s">
        <v>151</v>
      </c>
      <c r="G25" s="158" t="s">
        <v>219</v>
      </c>
      <c r="H25" s="161">
        <v>36</v>
      </c>
      <c r="I25" s="2"/>
      <c r="J25" s="151">
        <v>80</v>
      </c>
      <c r="K25" s="175">
        <v>65</v>
      </c>
      <c r="L25" s="208"/>
      <c r="M25" s="180">
        <f t="shared" si="0"/>
        <v>0</v>
      </c>
      <c r="N25" s="86"/>
      <c r="O25" s="86"/>
      <c r="P25" s="80"/>
      <c r="Q25" s="266" t="s">
        <v>190</v>
      </c>
      <c r="R25" s="267"/>
      <c r="S25" s="267"/>
      <c r="T25" s="268"/>
      <c r="W25" s="340"/>
      <c r="X25" s="340"/>
      <c r="Y25" s="340"/>
      <c r="Z25" s="340"/>
      <c r="AA25" s="340"/>
      <c r="AB25" s="340"/>
      <c r="AC25" s="340"/>
      <c r="AD25" s="340"/>
    </row>
    <row r="26" spans="1:30" ht="73.5" customHeight="1" thickBot="1">
      <c r="A26" s="250">
        <v>10</v>
      </c>
      <c r="B26" s="71" t="s">
        <v>8</v>
      </c>
      <c r="C26" s="166">
        <v>4620769130341</v>
      </c>
      <c r="D26" s="60" t="s">
        <v>66</v>
      </c>
      <c r="E26" s="61" t="s">
        <v>0</v>
      </c>
      <c r="F26" s="84" t="s">
        <v>69</v>
      </c>
      <c r="G26" s="162" t="s">
        <v>10</v>
      </c>
      <c r="H26" s="162">
        <v>48</v>
      </c>
      <c r="I26" s="62"/>
      <c r="J26" s="154">
        <v>30</v>
      </c>
      <c r="K26" s="176">
        <v>26</v>
      </c>
      <c r="L26" s="210"/>
      <c r="M26" s="182">
        <f t="shared" si="0"/>
        <v>0</v>
      </c>
      <c r="N26" s="86"/>
      <c r="O26" s="86"/>
      <c r="P26" s="80"/>
      <c r="Q26" s="266" t="s">
        <v>190</v>
      </c>
      <c r="R26" s="267"/>
      <c r="S26" s="267"/>
      <c r="T26" s="268"/>
      <c r="W26" s="340"/>
      <c r="X26" s="340"/>
      <c r="Y26" s="340"/>
      <c r="Z26" s="340"/>
      <c r="AA26" s="340"/>
      <c r="AB26" s="340"/>
      <c r="AC26" s="340"/>
      <c r="AD26" s="340"/>
    </row>
    <row r="27" spans="1:30" ht="69.95" customHeight="1">
      <c r="A27" s="250">
        <v>11</v>
      </c>
      <c r="B27" s="146" t="s">
        <v>43</v>
      </c>
      <c r="C27" s="164">
        <v>4620769131041</v>
      </c>
      <c r="D27" s="147" t="s">
        <v>123</v>
      </c>
      <c r="E27" s="58" t="s">
        <v>0</v>
      </c>
      <c r="F27" s="64" t="s">
        <v>152</v>
      </c>
      <c r="G27" s="156" t="s">
        <v>10</v>
      </c>
      <c r="H27" s="156">
        <v>48</v>
      </c>
      <c r="I27" s="65"/>
      <c r="J27" s="150">
        <v>48</v>
      </c>
      <c r="K27" s="177">
        <v>30</v>
      </c>
      <c r="L27" s="207"/>
      <c r="M27" s="179">
        <f>H27*K27*L27</f>
        <v>0</v>
      </c>
      <c r="N27" s="86"/>
      <c r="O27" s="86"/>
      <c r="P27" s="80"/>
      <c r="Q27" s="266" t="s">
        <v>190</v>
      </c>
      <c r="R27" s="267"/>
      <c r="S27" s="267"/>
      <c r="T27" s="268"/>
      <c r="W27" s="353"/>
      <c r="X27" s="354"/>
      <c r="Y27" s="354"/>
      <c r="Z27" s="354"/>
      <c r="AA27" s="355"/>
      <c r="AB27" s="355"/>
      <c r="AC27" s="355"/>
      <c r="AD27" s="355"/>
    </row>
    <row r="28" spans="1:30" ht="75" customHeight="1" thickBot="1">
      <c r="A28" s="250">
        <v>12</v>
      </c>
      <c r="B28" s="148" t="s">
        <v>124</v>
      </c>
      <c r="C28" s="168">
        <v>4620769131119</v>
      </c>
      <c r="D28" s="149" t="s">
        <v>125</v>
      </c>
      <c r="E28" s="61" t="s">
        <v>0</v>
      </c>
      <c r="F28" s="72" t="s">
        <v>126</v>
      </c>
      <c r="G28" s="159" t="s">
        <v>219</v>
      </c>
      <c r="H28" s="159">
        <v>36</v>
      </c>
      <c r="I28" s="66"/>
      <c r="J28" s="154">
        <v>86</v>
      </c>
      <c r="K28" s="176">
        <v>70</v>
      </c>
      <c r="L28" s="210"/>
      <c r="M28" s="182">
        <f>L28*K28*H28</f>
        <v>0</v>
      </c>
      <c r="N28" s="86"/>
      <c r="O28" s="86"/>
      <c r="P28" s="80"/>
      <c r="Q28" s="266" t="s">
        <v>190</v>
      </c>
      <c r="R28" s="267"/>
      <c r="S28" s="267"/>
      <c r="T28" s="268"/>
      <c r="W28" s="355"/>
      <c r="X28" s="355"/>
      <c r="Y28" s="355"/>
      <c r="Z28" s="355"/>
      <c r="AA28" s="355"/>
      <c r="AB28" s="355"/>
      <c r="AC28" s="355"/>
      <c r="AD28" s="355"/>
    </row>
    <row r="29" spans="1:30" ht="52.5" customHeight="1">
      <c r="A29" s="277" t="s">
        <v>46</v>
      </c>
      <c r="B29" s="289"/>
      <c r="C29" s="289"/>
      <c r="D29" s="290"/>
      <c r="E29" s="290"/>
      <c r="F29" s="290"/>
      <c r="G29" s="290"/>
      <c r="H29" s="290"/>
      <c r="I29" s="290"/>
      <c r="J29" s="290"/>
      <c r="K29" s="290"/>
      <c r="L29" s="291"/>
      <c r="M29" s="155">
        <f>SUM(M17:M28)</f>
        <v>0</v>
      </c>
      <c r="N29" s="86"/>
      <c r="O29" s="86"/>
      <c r="P29" s="80"/>
      <c r="Q29" s="285"/>
      <c r="R29" s="286"/>
      <c r="S29" s="286"/>
      <c r="T29" s="287"/>
    </row>
    <row r="30" spans="1:30" ht="52.5" customHeight="1">
      <c r="A30" s="269" t="s">
        <v>118</v>
      </c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5"/>
      <c r="M30" s="187"/>
      <c r="N30" s="86"/>
      <c r="O30" s="86"/>
      <c r="P30" s="80"/>
      <c r="Q30" s="288"/>
      <c r="R30" s="286"/>
      <c r="S30" s="286"/>
      <c r="T30" s="287"/>
    </row>
    <row r="31" spans="1:30" ht="73.5" customHeight="1">
      <c r="A31" s="251">
        <v>13</v>
      </c>
      <c r="B31" s="112" t="s">
        <v>120</v>
      </c>
      <c r="C31" s="165">
        <v>4607060892161</v>
      </c>
      <c r="D31" s="56" t="s">
        <v>103</v>
      </c>
      <c r="E31" s="169" t="s">
        <v>5</v>
      </c>
      <c r="F31" s="83" t="s">
        <v>102</v>
      </c>
      <c r="G31" s="161" t="s">
        <v>13</v>
      </c>
      <c r="H31" s="161">
        <v>375</v>
      </c>
      <c r="I31" s="2"/>
      <c r="J31" s="151">
        <v>18</v>
      </c>
      <c r="K31" s="172">
        <v>15</v>
      </c>
      <c r="L31" s="208"/>
      <c r="M31" s="188">
        <f>H31*K31*L31</f>
        <v>0</v>
      </c>
      <c r="N31" s="86"/>
      <c r="O31" s="86"/>
      <c r="P31" s="80"/>
      <c r="Q31" s="266" t="s">
        <v>185</v>
      </c>
      <c r="R31" s="267"/>
      <c r="S31" s="267"/>
      <c r="T31" s="268"/>
      <c r="W31" s="332"/>
      <c r="X31" s="333"/>
      <c r="Y31" s="333"/>
      <c r="Z31" s="333"/>
    </row>
    <row r="32" spans="1:30" ht="73.5" customHeight="1">
      <c r="A32" s="251">
        <v>14</v>
      </c>
      <c r="B32" s="112" t="s">
        <v>121</v>
      </c>
      <c r="C32" s="165">
        <v>4607060892178</v>
      </c>
      <c r="D32" s="141" t="s">
        <v>119</v>
      </c>
      <c r="E32" s="169" t="s">
        <v>5</v>
      </c>
      <c r="F32" s="83" t="s">
        <v>153</v>
      </c>
      <c r="G32" s="161" t="s">
        <v>13</v>
      </c>
      <c r="H32" s="161">
        <v>125</v>
      </c>
      <c r="I32" s="2"/>
      <c r="J32" s="151">
        <v>18</v>
      </c>
      <c r="K32" s="172">
        <v>15</v>
      </c>
      <c r="L32" s="208"/>
      <c r="M32" s="188">
        <f>H32*K32*L32</f>
        <v>0</v>
      </c>
      <c r="N32" s="86"/>
      <c r="O32" s="86"/>
      <c r="P32" s="80"/>
      <c r="Q32" s="266" t="s">
        <v>192</v>
      </c>
      <c r="R32" s="267"/>
      <c r="S32" s="267"/>
      <c r="T32" s="268"/>
      <c r="W32" s="332"/>
      <c r="X32" s="333"/>
      <c r="Y32" s="333"/>
      <c r="Z32" s="333"/>
    </row>
    <row r="33" spans="1:30" ht="73.5" customHeight="1">
      <c r="A33" s="251">
        <v>15</v>
      </c>
      <c r="B33" s="112" t="s">
        <v>53</v>
      </c>
      <c r="C33" s="165">
        <v>4603646001491</v>
      </c>
      <c r="D33" s="56" t="s">
        <v>54</v>
      </c>
      <c r="E33" s="169" t="s">
        <v>5</v>
      </c>
      <c r="F33" s="82" t="s">
        <v>154</v>
      </c>
      <c r="G33" s="161" t="s">
        <v>56</v>
      </c>
      <c r="H33" s="161">
        <v>200</v>
      </c>
      <c r="I33" s="2"/>
      <c r="J33" s="151">
        <v>10</v>
      </c>
      <c r="K33" s="172">
        <v>8.5</v>
      </c>
      <c r="L33" s="208"/>
      <c r="M33" s="188">
        <f>H33*K33*L33</f>
        <v>0</v>
      </c>
      <c r="N33" s="86"/>
      <c r="O33" s="86"/>
      <c r="P33" s="80"/>
      <c r="Q33" s="266" t="s">
        <v>186</v>
      </c>
      <c r="R33" s="267"/>
      <c r="S33" s="267"/>
      <c r="T33" s="268"/>
      <c r="W33" s="332"/>
      <c r="X33" s="333"/>
      <c r="Y33" s="333"/>
      <c r="Z33" s="333"/>
    </row>
    <row r="34" spans="1:30" ht="45" customHeight="1">
      <c r="A34" s="277" t="s">
        <v>57</v>
      </c>
      <c r="B34" s="278"/>
      <c r="C34" s="278"/>
      <c r="D34" s="279"/>
      <c r="E34" s="279"/>
      <c r="F34" s="279"/>
      <c r="G34" s="279"/>
      <c r="H34" s="279"/>
      <c r="I34" s="279"/>
      <c r="J34" s="279"/>
      <c r="K34" s="279"/>
      <c r="L34" s="280"/>
      <c r="M34" s="119">
        <f>SUM(M31:M33)</f>
        <v>0</v>
      </c>
      <c r="N34" s="86"/>
      <c r="O34" s="86"/>
      <c r="P34" s="80"/>
      <c r="Q34" s="87"/>
      <c r="R34" s="86"/>
      <c r="S34" s="86"/>
      <c r="T34" s="252"/>
    </row>
    <row r="35" spans="1:30" ht="52.5" customHeight="1">
      <c r="A35" s="269" t="s">
        <v>101</v>
      </c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3"/>
      <c r="M35" s="187"/>
      <c r="N35" s="86"/>
      <c r="O35" s="86"/>
      <c r="P35" s="80"/>
      <c r="Q35" s="87"/>
      <c r="R35" s="86"/>
      <c r="S35" s="86"/>
      <c r="T35" s="252"/>
    </row>
    <row r="36" spans="1:30" ht="87.75" customHeight="1">
      <c r="A36" s="251">
        <v>16</v>
      </c>
      <c r="B36" s="77" t="s">
        <v>240</v>
      </c>
      <c r="C36" s="165">
        <v>4607060892413</v>
      </c>
      <c r="D36" s="56" t="s">
        <v>241</v>
      </c>
      <c r="E36" s="223" t="s">
        <v>143</v>
      </c>
      <c r="F36" s="32" t="s">
        <v>242</v>
      </c>
      <c r="G36" s="161" t="s">
        <v>244</v>
      </c>
      <c r="H36" s="161">
        <v>10</v>
      </c>
      <c r="I36" s="2"/>
      <c r="J36" s="151">
        <v>350</v>
      </c>
      <c r="K36" s="172">
        <v>300</v>
      </c>
      <c r="L36" s="208"/>
      <c r="M36" s="188">
        <f>H36*K36*L36</f>
        <v>0</v>
      </c>
      <c r="N36" s="86"/>
      <c r="O36" s="86"/>
      <c r="P36" s="111"/>
      <c r="Q36" s="266" t="s">
        <v>187</v>
      </c>
      <c r="R36" s="267"/>
      <c r="S36" s="267"/>
      <c r="T36" s="268"/>
      <c r="W36" s="332"/>
      <c r="X36" s="333"/>
      <c r="Y36" s="333"/>
      <c r="Z36" s="333"/>
    </row>
    <row r="37" spans="1:30" ht="69.95" customHeight="1">
      <c r="A37" s="251">
        <v>17</v>
      </c>
      <c r="B37" s="77" t="s">
        <v>42</v>
      </c>
      <c r="C37" s="145" t="s">
        <v>132</v>
      </c>
      <c r="D37" s="56" t="s">
        <v>64</v>
      </c>
      <c r="E37" s="170" t="s">
        <v>5</v>
      </c>
      <c r="F37" s="82" t="s">
        <v>41</v>
      </c>
      <c r="G37" s="161" t="s">
        <v>245</v>
      </c>
      <c r="H37" s="161">
        <v>50</v>
      </c>
      <c r="I37" s="2"/>
      <c r="J37" s="151">
        <v>99</v>
      </c>
      <c r="K37" s="172">
        <v>90</v>
      </c>
      <c r="L37" s="208"/>
      <c r="M37" s="188">
        <f>H37*K37*L37</f>
        <v>0</v>
      </c>
      <c r="N37" s="86"/>
      <c r="O37" s="86"/>
      <c r="P37" s="111"/>
      <c r="Q37" s="266" t="s">
        <v>187</v>
      </c>
      <c r="R37" s="267"/>
      <c r="S37" s="267"/>
      <c r="T37" s="268"/>
      <c r="W37" s="332"/>
      <c r="X37" s="333"/>
      <c r="Y37" s="333"/>
      <c r="Z37" s="333"/>
    </row>
    <row r="38" spans="1:30" ht="66" customHeight="1">
      <c r="A38" s="251">
        <v>18</v>
      </c>
      <c r="B38" s="77" t="s">
        <v>199</v>
      </c>
      <c r="C38" s="145" t="s">
        <v>200</v>
      </c>
      <c r="D38" s="56" t="s">
        <v>201</v>
      </c>
      <c r="E38" s="105" t="s">
        <v>67</v>
      </c>
      <c r="F38" s="219" t="s">
        <v>204</v>
      </c>
      <c r="G38" s="157" t="s">
        <v>17</v>
      </c>
      <c r="H38" s="157">
        <v>100</v>
      </c>
      <c r="I38" s="2"/>
      <c r="J38" s="151">
        <v>16</v>
      </c>
      <c r="K38" s="172">
        <v>13</v>
      </c>
      <c r="L38" s="208"/>
      <c r="M38" s="188">
        <f>K38*H38*L38</f>
        <v>0</v>
      </c>
      <c r="N38" s="86"/>
      <c r="O38" s="86"/>
      <c r="P38" s="111"/>
      <c r="Q38" s="266" t="s">
        <v>202</v>
      </c>
      <c r="R38" s="267"/>
      <c r="S38" s="267"/>
      <c r="T38" s="268"/>
      <c r="W38" s="217"/>
      <c r="X38" s="218"/>
      <c r="Y38" s="218"/>
      <c r="Z38" s="218"/>
    </row>
    <row r="39" spans="1:30" ht="69.95" customHeight="1">
      <c r="A39" s="251">
        <v>19</v>
      </c>
      <c r="B39" s="77" t="s">
        <v>88</v>
      </c>
      <c r="C39" s="145" t="s">
        <v>133</v>
      </c>
      <c r="D39" s="56" t="s">
        <v>196</v>
      </c>
      <c r="E39" s="205" t="s">
        <v>0</v>
      </c>
      <c r="F39" s="32" t="s">
        <v>90</v>
      </c>
      <c r="G39" s="157" t="s">
        <v>17</v>
      </c>
      <c r="H39" s="157">
        <v>100</v>
      </c>
      <c r="I39" s="2"/>
      <c r="J39" s="151">
        <v>14</v>
      </c>
      <c r="K39" s="172">
        <v>10</v>
      </c>
      <c r="L39" s="208"/>
      <c r="M39" s="188">
        <f>K39*H39*L39</f>
        <v>0</v>
      </c>
      <c r="N39" s="86"/>
      <c r="O39" s="86"/>
      <c r="P39" s="111"/>
      <c r="Q39" s="266" t="s">
        <v>193</v>
      </c>
      <c r="R39" s="267"/>
      <c r="S39" s="267"/>
      <c r="T39" s="268"/>
      <c r="W39" s="332"/>
      <c r="X39" s="333"/>
      <c r="Y39" s="333"/>
      <c r="Z39" s="333"/>
    </row>
    <row r="40" spans="1:30" ht="71.25" customHeight="1">
      <c r="A40" s="251">
        <v>20</v>
      </c>
      <c r="B40" s="77" t="s">
        <v>89</v>
      </c>
      <c r="C40" s="145" t="s">
        <v>134</v>
      </c>
      <c r="D40" s="56" t="s">
        <v>196</v>
      </c>
      <c r="E40" s="205" t="s">
        <v>0</v>
      </c>
      <c r="F40" s="32" t="s">
        <v>90</v>
      </c>
      <c r="G40" s="157" t="s">
        <v>20</v>
      </c>
      <c r="H40" s="157">
        <v>50</v>
      </c>
      <c r="I40" s="2"/>
      <c r="J40" s="151">
        <v>20</v>
      </c>
      <c r="K40" s="172">
        <v>15</v>
      </c>
      <c r="L40" s="208"/>
      <c r="M40" s="188">
        <f>H40*K40*L40</f>
        <v>0</v>
      </c>
      <c r="N40" s="86"/>
      <c r="O40" s="86"/>
      <c r="P40" s="111"/>
      <c r="Q40" s="266" t="s">
        <v>193</v>
      </c>
      <c r="R40" s="267"/>
      <c r="S40" s="267"/>
      <c r="T40" s="268"/>
      <c r="W40" s="332"/>
      <c r="X40" s="333"/>
      <c r="Y40" s="333"/>
      <c r="Z40" s="333"/>
    </row>
    <row r="41" spans="1:30" ht="82.5" customHeight="1">
      <c r="A41" s="251">
        <v>21</v>
      </c>
      <c r="B41" s="77" t="s">
        <v>93</v>
      </c>
      <c r="C41" s="145" t="s">
        <v>135</v>
      </c>
      <c r="D41" s="56" t="s">
        <v>208</v>
      </c>
      <c r="E41" s="105" t="s">
        <v>67</v>
      </c>
      <c r="F41" s="82" t="s">
        <v>94</v>
      </c>
      <c r="G41" s="161" t="s">
        <v>245</v>
      </c>
      <c r="H41" s="161">
        <v>50</v>
      </c>
      <c r="I41" s="2"/>
      <c r="J41" s="151">
        <v>95</v>
      </c>
      <c r="K41" s="172">
        <v>80</v>
      </c>
      <c r="L41" s="208"/>
      <c r="M41" s="188">
        <f>K41*H41*L41</f>
        <v>0</v>
      </c>
      <c r="N41" s="86"/>
      <c r="O41" s="86"/>
      <c r="P41" s="111"/>
      <c r="Q41" s="266" t="s">
        <v>194</v>
      </c>
      <c r="R41" s="267"/>
      <c r="S41" s="267"/>
      <c r="T41" s="268"/>
      <c r="W41" s="332"/>
      <c r="X41" s="333"/>
      <c r="Y41" s="333"/>
      <c r="Z41" s="333"/>
    </row>
    <row r="42" spans="1:30" ht="79.5" customHeight="1">
      <c r="A42" s="251">
        <v>22</v>
      </c>
      <c r="B42" s="77" t="s">
        <v>206</v>
      </c>
      <c r="C42" s="145" t="s">
        <v>207</v>
      </c>
      <c r="D42" s="56" t="s">
        <v>210</v>
      </c>
      <c r="E42" s="105" t="s">
        <v>67</v>
      </c>
      <c r="F42" s="32" t="s">
        <v>209</v>
      </c>
      <c r="G42" s="157" t="s">
        <v>246</v>
      </c>
      <c r="H42" s="157">
        <v>120</v>
      </c>
      <c r="I42" s="2"/>
      <c r="J42" s="151">
        <v>20</v>
      </c>
      <c r="K42" s="172">
        <v>15</v>
      </c>
      <c r="L42" s="208"/>
      <c r="M42" s="188">
        <f>K42*H42*L42</f>
        <v>0</v>
      </c>
      <c r="N42" s="86"/>
      <c r="O42" s="86"/>
      <c r="P42" s="111"/>
      <c r="Q42" s="266" t="s">
        <v>202</v>
      </c>
      <c r="R42" s="267"/>
      <c r="S42" s="267"/>
      <c r="T42" s="268"/>
      <c r="W42" s="217"/>
      <c r="X42" s="218"/>
      <c r="Y42" s="218"/>
      <c r="Z42" s="218"/>
    </row>
    <row r="43" spans="1:30" ht="78.75" customHeight="1">
      <c r="A43" s="251">
        <v>23</v>
      </c>
      <c r="B43" s="77" t="s">
        <v>18</v>
      </c>
      <c r="C43" s="144" t="s">
        <v>136</v>
      </c>
      <c r="D43" s="76" t="s">
        <v>77</v>
      </c>
      <c r="E43" s="105" t="s">
        <v>67</v>
      </c>
      <c r="F43" s="32" t="s">
        <v>70</v>
      </c>
      <c r="G43" s="157" t="s">
        <v>17</v>
      </c>
      <c r="H43" s="157">
        <v>100</v>
      </c>
      <c r="I43" s="3"/>
      <c r="J43" s="151">
        <v>26</v>
      </c>
      <c r="K43" s="172">
        <v>20</v>
      </c>
      <c r="L43" s="211"/>
      <c r="M43" s="188">
        <f>L43*K43*H43</f>
        <v>0</v>
      </c>
      <c r="N43" s="86"/>
      <c r="O43" s="86"/>
      <c r="P43" s="111"/>
      <c r="Q43" s="266" t="s">
        <v>193</v>
      </c>
      <c r="R43" s="267"/>
      <c r="S43" s="267"/>
      <c r="T43" s="268"/>
      <c r="W43" s="332"/>
      <c r="X43" s="333"/>
      <c r="Y43" s="333"/>
      <c r="Z43" s="333"/>
    </row>
    <row r="44" spans="1:30" ht="79.5" customHeight="1">
      <c r="A44" s="251">
        <v>24</v>
      </c>
      <c r="B44" s="77" t="s">
        <v>19</v>
      </c>
      <c r="C44" s="144" t="s">
        <v>137</v>
      </c>
      <c r="D44" s="76" t="s">
        <v>77</v>
      </c>
      <c r="E44" s="105" t="s">
        <v>67</v>
      </c>
      <c r="F44" s="32" t="s">
        <v>70</v>
      </c>
      <c r="G44" s="157" t="s">
        <v>20</v>
      </c>
      <c r="H44" s="157">
        <v>50</v>
      </c>
      <c r="I44" s="3"/>
      <c r="J44" s="151">
        <v>36</v>
      </c>
      <c r="K44" s="173">
        <v>30</v>
      </c>
      <c r="L44" s="211"/>
      <c r="M44" s="188">
        <f>L44*K44*H44</f>
        <v>0</v>
      </c>
      <c r="N44" s="86"/>
      <c r="O44" s="86"/>
      <c r="P44" s="111"/>
      <c r="Q44" s="266" t="s">
        <v>193</v>
      </c>
      <c r="R44" s="267"/>
      <c r="S44" s="267"/>
      <c r="T44" s="268"/>
      <c r="W44" s="332"/>
      <c r="X44" s="333"/>
      <c r="Y44" s="333"/>
      <c r="Z44" s="333"/>
    </row>
    <row r="45" spans="1:30" ht="77.25" customHeight="1">
      <c r="A45" s="251">
        <v>25</v>
      </c>
      <c r="B45" s="77" t="s">
        <v>104</v>
      </c>
      <c r="C45" s="163" t="s">
        <v>105</v>
      </c>
      <c r="D45" s="138" t="s">
        <v>106</v>
      </c>
      <c r="E45" s="170" t="s">
        <v>5</v>
      </c>
      <c r="F45" s="31" t="s">
        <v>107</v>
      </c>
      <c r="G45" s="161" t="s">
        <v>96</v>
      </c>
      <c r="H45" s="161">
        <v>200</v>
      </c>
      <c r="I45" s="110"/>
      <c r="J45" s="151">
        <v>17</v>
      </c>
      <c r="K45" s="178">
        <v>14</v>
      </c>
      <c r="L45" s="208"/>
      <c r="M45" s="188">
        <f>L45*K45*H45</f>
        <v>0</v>
      </c>
      <c r="N45" s="86"/>
      <c r="O45" s="86"/>
      <c r="P45" s="80"/>
      <c r="Q45" s="266" t="s">
        <v>188</v>
      </c>
      <c r="R45" s="267"/>
      <c r="S45" s="267"/>
      <c r="T45" s="268"/>
      <c r="W45" s="332"/>
      <c r="X45" s="333"/>
      <c r="Y45" s="333"/>
      <c r="Z45" s="333"/>
    </row>
    <row r="46" spans="1:30" ht="45" customHeight="1">
      <c r="A46" s="277" t="s">
        <v>82</v>
      </c>
      <c r="B46" s="278"/>
      <c r="C46" s="278"/>
      <c r="D46" s="279"/>
      <c r="E46" s="279"/>
      <c r="F46" s="279"/>
      <c r="G46" s="279"/>
      <c r="H46" s="279"/>
      <c r="I46" s="279"/>
      <c r="J46" s="279"/>
      <c r="K46" s="279"/>
      <c r="L46" s="280"/>
      <c r="M46" s="119">
        <f>SUM(M36:M45)</f>
        <v>0</v>
      </c>
      <c r="N46" s="86"/>
      <c r="O46" s="86"/>
      <c r="P46" s="111"/>
      <c r="Q46" s="87"/>
      <c r="R46" s="86"/>
      <c r="S46" s="86"/>
      <c r="T46" s="252"/>
    </row>
    <row r="47" spans="1:30" ht="75.75" customHeight="1">
      <c r="A47" s="269" t="s">
        <v>144</v>
      </c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1"/>
      <c r="M47" s="187"/>
      <c r="N47" s="86"/>
      <c r="O47" s="86"/>
      <c r="P47" s="111"/>
      <c r="Q47" s="87"/>
      <c r="R47" s="86"/>
      <c r="S47" s="86"/>
      <c r="T47" s="252"/>
      <c r="V47" s="1"/>
      <c r="W47" s="351"/>
      <c r="X47" s="351"/>
      <c r="Y47" s="351"/>
      <c r="Z47" s="351"/>
      <c r="AA47" s="351"/>
      <c r="AB47" s="351"/>
      <c r="AC47" s="351"/>
      <c r="AD47" s="351"/>
    </row>
    <row r="48" spans="1:30" ht="99.95" customHeight="1">
      <c r="A48" s="251">
        <v>26</v>
      </c>
      <c r="B48" s="113" t="s">
        <v>109</v>
      </c>
      <c r="C48" s="198">
        <v>4607060892130</v>
      </c>
      <c r="D48" s="139" t="s">
        <v>110</v>
      </c>
      <c r="E48" s="28" t="s">
        <v>143</v>
      </c>
      <c r="F48" s="32" t="s">
        <v>116</v>
      </c>
      <c r="G48" s="161" t="s">
        <v>13</v>
      </c>
      <c r="H48" s="157">
        <v>200</v>
      </c>
      <c r="I48" s="110"/>
      <c r="J48" s="151">
        <v>7</v>
      </c>
      <c r="K48" s="212">
        <v>5</v>
      </c>
      <c r="L48" s="208"/>
      <c r="M48" s="188">
        <f t="shared" ref="M48:M58" si="1">L48*K48*H48</f>
        <v>0</v>
      </c>
      <c r="N48" s="86"/>
      <c r="O48" s="86"/>
      <c r="P48" s="111"/>
      <c r="Q48" s="266" t="s">
        <v>189</v>
      </c>
      <c r="R48" s="267"/>
      <c r="S48" s="267"/>
      <c r="T48" s="268"/>
      <c r="W48" s="332"/>
      <c r="X48" s="333"/>
      <c r="Y48" s="333"/>
      <c r="Z48" s="333"/>
    </row>
    <row r="49" spans="1:30" ht="99.95" customHeight="1">
      <c r="A49" s="251">
        <v>27</v>
      </c>
      <c r="B49" s="113" t="s">
        <v>247</v>
      </c>
      <c r="C49" s="198">
        <v>4607060892185</v>
      </c>
      <c r="D49" s="139" t="s">
        <v>249</v>
      </c>
      <c r="E49" s="28" t="s">
        <v>143</v>
      </c>
      <c r="F49" s="32" t="s">
        <v>250</v>
      </c>
      <c r="G49" s="161" t="s">
        <v>13</v>
      </c>
      <c r="H49" s="157">
        <v>200</v>
      </c>
      <c r="I49" s="110"/>
      <c r="J49" s="151">
        <v>7</v>
      </c>
      <c r="K49" s="212">
        <v>5</v>
      </c>
      <c r="L49" s="208"/>
      <c r="M49" s="188">
        <f>L49*K49*H49</f>
        <v>0</v>
      </c>
      <c r="N49" s="86"/>
      <c r="O49" s="86"/>
      <c r="P49" s="111"/>
      <c r="Q49" s="263"/>
      <c r="R49" s="264"/>
      <c r="S49" s="264"/>
      <c r="T49" s="265"/>
      <c r="W49" s="217"/>
      <c r="X49" s="218"/>
      <c r="Y49" s="218"/>
      <c r="Z49" s="218"/>
    </row>
    <row r="50" spans="1:30" ht="99.95" customHeight="1">
      <c r="A50" s="251">
        <v>28</v>
      </c>
      <c r="B50" s="113" t="s">
        <v>97</v>
      </c>
      <c r="C50" s="198" t="s">
        <v>84</v>
      </c>
      <c r="D50" s="109" t="s">
        <v>85</v>
      </c>
      <c r="E50" s="28" t="s">
        <v>0</v>
      </c>
      <c r="F50" s="32" t="s">
        <v>86</v>
      </c>
      <c r="G50" s="161" t="s">
        <v>81</v>
      </c>
      <c r="H50" s="161">
        <v>250</v>
      </c>
      <c r="I50" s="110"/>
      <c r="J50" s="151">
        <v>9</v>
      </c>
      <c r="K50" s="212">
        <v>7</v>
      </c>
      <c r="L50" s="208"/>
      <c r="M50" s="188">
        <f t="shared" si="1"/>
        <v>0</v>
      </c>
      <c r="N50" s="86"/>
      <c r="O50" s="86"/>
      <c r="P50" s="111"/>
      <c r="Q50" s="266" t="s">
        <v>189</v>
      </c>
      <c r="R50" s="267"/>
      <c r="S50" s="267"/>
      <c r="T50" s="268"/>
      <c r="V50" s="1"/>
      <c r="W50" s="352"/>
      <c r="X50" s="333"/>
      <c r="Y50" s="333"/>
      <c r="Z50" s="333"/>
      <c r="AA50" s="195"/>
      <c r="AB50" s="195"/>
      <c r="AC50" s="195"/>
      <c r="AD50" s="195"/>
    </row>
    <row r="51" spans="1:30" ht="99.95" customHeight="1">
      <c r="A51" s="251">
        <v>29</v>
      </c>
      <c r="B51" s="113" t="s">
        <v>78</v>
      </c>
      <c r="C51" s="198" t="s">
        <v>79</v>
      </c>
      <c r="D51" s="109" t="s">
        <v>80</v>
      </c>
      <c r="E51" s="28" t="s">
        <v>0</v>
      </c>
      <c r="F51" s="32" t="s">
        <v>83</v>
      </c>
      <c r="G51" s="161" t="s">
        <v>81</v>
      </c>
      <c r="H51" s="161">
        <v>250</v>
      </c>
      <c r="I51" s="110"/>
      <c r="J51" s="151">
        <v>9</v>
      </c>
      <c r="K51" s="212">
        <v>7</v>
      </c>
      <c r="L51" s="208"/>
      <c r="M51" s="188">
        <f t="shared" si="1"/>
        <v>0</v>
      </c>
      <c r="N51" s="86"/>
      <c r="O51" s="86"/>
      <c r="P51" s="111"/>
      <c r="Q51" s="266" t="s">
        <v>189</v>
      </c>
      <c r="R51" s="267"/>
      <c r="S51" s="267"/>
      <c r="T51" s="268"/>
      <c r="V51" s="1"/>
      <c r="W51" s="332"/>
      <c r="X51" s="333"/>
      <c r="Y51" s="333"/>
      <c r="Z51" s="333"/>
      <c r="AA51" s="195"/>
      <c r="AB51" s="195"/>
      <c r="AC51" s="195"/>
      <c r="AD51" s="195"/>
    </row>
    <row r="52" spans="1:30" ht="99.95" customHeight="1">
      <c r="A52" s="251">
        <v>30</v>
      </c>
      <c r="B52" s="113" t="s">
        <v>159</v>
      </c>
      <c r="C52" s="198" t="s">
        <v>160</v>
      </c>
      <c r="D52" s="109" t="s">
        <v>161</v>
      </c>
      <c r="E52" s="28" t="s">
        <v>0</v>
      </c>
      <c r="F52" s="32" t="s">
        <v>162</v>
      </c>
      <c r="G52" s="193" t="s">
        <v>81</v>
      </c>
      <c r="H52" s="193">
        <v>250</v>
      </c>
      <c r="I52" s="110"/>
      <c r="J52" s="151">
        <v>9</v>
      </c>
      <c r="K52" s="212">
        <v>7</v>
      </c>
      <c r="L52" s="208"/>
      <c r="M52" s="188">
        <f t="shared" si="1"/>
        <v>0</v>
      </c>
      <c r="N52" s="86"/>
      <c r="O52" s="86"/>
      <c r="P52" s="111"/>
      <c r="Q52" s="266" t="s">
        <v>189</v>
      </c>
      <c r="R52" s="267"/>
      <c r="S52" s="267"/>
      <c r="T52" s="268"/>
      <c r="V52" s="1"/>
      <c r="W52" s="332"/>
      <c r="X52" s="267"/>
      <c r="Y52" s="267"/>
      <c r="Z52" s="267"/>
    </row>
    <row r="53" spans="1:30" ht="99.95" customHeight="1">
      <c r="A53" s="251">
        <v>31</v>
      </c>
      <c r="B53" s="113" t="s">
        <v>163</v>
      </c>
      <c r="C53" s="198">
        <v>4620769131195</v>
      </c>
      <c r="D53" s="109" t="s">
        <v>164</v>
      </c>
      <c r="E53" s="28" t="s">
        <v>0</v>
      </c>
      <c r="F53" s="32" t="s">
        <v>165</v>
      </c>
      <c r="G53" s="193" t="s">
        <v>81</v>
      </c>
      <c r="H53" s="193">
        <v>250</v>
      </c>
      <c r="I53" s="110"/>
      <c r="J53" s="151">
        <v>9</v>
      </c>
      <c r="K53" s="212">
        <v>7</v>
      </c>
      <c r="L53" s="208"/>
      <c r="M53" s="188">
        <f t="shared" si="1"/>
        <v>0</v>
      </c>
      <c r="N53" s="86"/>
      <c r="O53" s="86"/>
      <c r="P53" s="111"/>
      <c r="Q53" s="266" t="s">
        <v>189</v>
      </c>
      <c r="R53" s="267"/>
      <c r="S53" s="267"/>
      <c r="T53" s="268"/>
      <c r="V53" s="1"/>
    </row>
    <row r="54" spans="1:30" ht="96.75" customHeight="1">
      <c r="A54" s="251">
        <v>32</v>
      </c>
      <c r="B54" s="113" t="s">
        <v>155</v>
      </c>
      <c r="C54" s="198">
        <v>4607013280526</v>
      </c>
      <c r="D54" s="191" t="s">
        <v>156</v>
      </c>
      <c r="E54" s="28" t="s">
        <v>0</v>
      </c>
      <c r="F54" s="31" t="s">
        <v>157</v>
      </c>
      <c r="G54" s="193" t="s">
        <v>158</v>
      </c>
      <c r="H54" s="193">
        <v>50</v>
      </c>
      <c r="I54" s="110"/>
      <c r="J54" s="151">
        <v>31</v>
      </c>
      <c r="K54" s="212">
        <v>25</v>
      </c>
      <c r="L54" s="208"/>
      <c r="M54" s="188">
        <f t="shared" si="1"/>
        <v>0</v>
      </c>
      <c r="N54" s="86"/>
      <c r="O54" s="86"/>
      <c r="P54" s="111"/>
      <c r="Q54" s="266" t="s">
        <v>189</v>
      </c>
      <c r="R54" s="267"/>
      <c r="S54" s="267"/>
      <c r="T54" s="268"/>
      <c r="U54" s="1"/>
      <c r="W54" s="332"/>
      <c r="X54" s="333"/>
      <c r="Y54" s="333"/>
      <c r="Z54" s="333"/>
    </row>
    <row r="55" spans="1:30" ht="99.95" customHeight="1">
      <c r="A55" s="251">
        <v>33</v>
      </c>
      <c r="B55" s="113" t="s">
        <v>166</v>
      </c>
      <c r="C55" s="198">
        <v>4607013281042</v>
      </c>
      <c r="D55" s="191" t="s">
        <v>167</v>
      </c>
      <c r="E55" s="28" t="s">
        <v>0</v>
      </c>
      <c r="F55" s="31" t="s">
        <v>168</v>
      </c>
      <c r="G55" s="193" t="s">
        <v>169</v>
      </c>
      <c r="H55" s="193">
        <v>24</v>
      </c>
      <c r="I55" s="86"/>
      <c r="J55" s="151">
        <v>49.5</v>
      </c>
      <c r="K55" s="212">
        <v>40</v>
      </c>
      <c r="L55" s="208"/>
      <c r="M55" s="188">
        <f t="shared" si="1"/>
        <v>0</v>
      </c>
      <c r="N55" s="86"/>
      <c r="O55" s="86"/>
      <c r="P55" s="111"/>
      <c r="Q55" s="266" t="s">
        <v>189</v>
      </c>
      <c r="R55" s="267"/>
      <c r="S55" s="267"/>
      <c r="T55" s="268"/>
      <c r="U55" s="1"/>
      <c r="V55" s="1"/>
    </row>
    <row r="56" spans="1:30" ht="99.95" customHeight="1">
      <c r="A56" s="251">
        <v>34</v>
      </c>
      <c r="B56" s="113" t="s">
        <v>170</v>
      </c>
      <c r="C56" s="198">
        <v>4607013281059</v>
      </c>
      <c r="D56" s="191" t="s">
        <v>171</v>
      </c>
      <c r="E56" s="28" t="s">
        <v>0</v>
      </c>
      <c r="F56" s="31" t="s">
        <v>172</v>
      </c>
      <c r="G56" s="193" t="s">
        <v>169</v>
      </c>
      <c r="H56" s="193">
        <v>24</v>
      </c>
      <c r="I56" s="110"/>
      <c r="J56" s="151">
        <v>49.5</v>
      </c>
      <c r="K56" s="212">
        <v>40</v>
      </c>
      <c r="L56" s="208"/>
      <c r="M56" s="188">
        <f t="shared" si="1"/>
        <v>0</v>
      </c>
      <c r="N56" s="86"/>
      <c r="O56" s="86"/>
      <c r="P56" s="111"/>
      <c r="Q56" s="266" t="s">
        <v>189</v>
      </c>
      <c r="R56" s="267"/>
      <c r="S56" s="267"/>
      <c r="T56" s="268"/>
      <c r="U56" s="1"/>
      <c r="V56" s="1"/>
    </row>
    <row r="57" spans="1:30" ht="99.95" customHeight="1">
      <c r="A57" s="251">
        <v>35</v>
      </c>
      <c r="B57" s="113" t="s">
        <v>173</v>
      </c>
      <c r="C57" s="198">
        <v>4607013281318</v>
      </c>
      <c r="D57" s="191" t="s">
        <v>174</v>
      </c>
      <c r="E57" s="28" t="s">
        <v>0</v>
      </c>
      <c r="F57" s="31" t="s">
        <v>175</v>
      </c>
      <c r="G57" s="193" t="s">
        <v>169</v>
      </c>
      <c r="H57" s="193">
        <v>24</v>
      </c>
      <c r="I57" s="110"/>
      <c r="J57" s="151">
        <v>49.5</v>
      </c>
      <c r="K57" s="212">
        <v>40</v>
      </c>
      <c r="L57" s="208"/>
      <c r="M57" s="188">
        <f t="shared" si="1"/>
        <v>0</v>
      </c>
      <c r="N57" s="86"/>
      <c r="O57" s="86"/>
      <c r="P57" s="111"/>
      <c r="Q57" s="266" t="s">
        <v>189</v>
      </c>
      <c r="R57" s="267"/>
      <c r="S57" s="267"/>
      <c r="T57" s="268"/>
      <c r="U57" s="1"/>
      <c r="V57" s="1"/>
    </row>
    <row r="58" spans="1:30" ht="99.95" customHeight="1">
      <c r="A58" s="251">
        <v>36</v>
      </c>
      <c r="B58" s="113" t="s">
        <v>176</v>
      </c>
      <c r="C58" s="198">
        <v>4607013281325</v>
      </c>
      <c r="D58" s="191" t="s">
        <v>177</v>
      </c>
      <c r="E58" s="28" t="s">
        <v>0</v>
      </c>
      <c r="F58" s="31" t="s">
        <v>178</v>
      </c>
      <c r="G58" s="193" t="s">
        <v>179</v>
      </c>
      <c r="H58" s="193">
        <v>36</v>
      </c>
      <c r="I58" s="110"/>
      <c r="J58" s="151">
        <v>55</v>
      </c>
      <c r="K58" s="212">
        <v>40</v>
      </c>
      <c r="L58" s="208"/>
      <c r="M58" s="188">
        <f t="shared" si="1"/>
        <v>0</v>
      </c>
      <c r="N58" s="86"/>
      <c r="O58" s="86"/>
      <c r="P58" s="111"/>
      <c r="Q58" s="266" t="s">
        <v>189</v>
      </c>
      <c r="R58" s="267"/>
      <c r="S58" s="267"/>
      <c r="T58" s="268"/>
      <c r="U58" s="1"/>
      <c r="V58" s="1"/>
    </row>
    <row r="59" spans="1:30" ht="99.95" customHeight="1">
      <c r="A59" s="251">
        <v>37</v>
      </c>
      <c r="B59" s="113" t="s">
        <v>43</v>
      </c>
      <c r="C59" s="190">
        <v>4623721041379</v>
      </c>
      <c r="D59" s="191" t="s">
        <v>140</v>
      </c>
      <c r="E59" s="192" t="s">
        <v>5</v>
      </c>
      <c r="F59" s="31" t="s">
        <v>141</v>
      </c>
      <c r="G59" s="193" t="s">
        <v>13</v>
      </c>
      <c r="H59" s="193">
        <v>100</v>
      </c>
      <c r="I59" s="110"/>
      <c r="J59" s="151">
        <v>34</v>
      </c>
      <c r="K59" s="212">
        <v>25</v>
      </c>
      <c r="L59" s="208"/>
      <c r="M59" s="188">
        <f>K59*H59*L59</f>
        <v>0</v>
      </c>
      <c r="N59" s="86"/>
      <c r="O59" s="86"/>
      <c r="P59" s="111"/>
      <c r="Q59" s="266" t="s">
        <v>188</v>
      </c>
      <c r="R59" s="267"/>
      <c r="S59" s="267"/>
      <c r="T59" s="268"/>
      <c r="U59" s="1"/>
      <c r="V59" s="1"/>
      <c r="W59" s="332"/>
      <c r="X59" s="333"/>
      <c r="Y59" s="333"/>
      <c r="Z59" s="333"/>
      <c r="AA59" s="195"/>
      <c r="AB59" s="195"/>
      <c r="AC59" s="195"/>
      <c r="AD59" s="195"/>
    </row>
    <row r="60" spans="1:30" ht="48.75" customHeight="1">
      <c r="A60" s="282" t="s">
        <v>117</v>
      </c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80"/>
      <c r="M60" s="119">
        <f>SUM(M48:M59)</f>
        <v>0</v>
      </c>
      <c r="N60" s="86"/>
      <c r="O60" s="86"/>
      <c r="P60" s="111"/>
      <c r="Q60" s="87"/>
      <c r="R60" s="86"/>
      <c r="S60" s="86"/>
      <c r="T60" s="252"/>
    </row>
    <row r="61" spans="1:30" ht="75.75" customHeight="1">
      <c r="A61" s="269" t="s">
        <v>231</v>
      </c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1"/>
      <c r="M61" s="187"/>
      <c r="N61" s="86"/>
      <c r="O61" s="86"/>
      <c r="P61" s="111"/>
      <c r="Q61" s="87"/>
      <c r="R61" s="86"/>
      <c r="S61" s="86"/>
      <c r="T61" s="252"/>
      <c r="V61" s="1"/>
      <c r="W61" s="351"/>
      <c r="X61" s="351"/>
      <c r="Y61" s="351"/>
      <c r="Z61" s="351"/>
      <c r="AA61" s="351"/>
      <c r="AB61" s="351"/>
      <c r="AC61" s="351"/>
      <c r="AD61" s="351"/>
    </row>
    <row r="62" spans="1:30" ht="99.95" customHeight="1">
      <c r="A62" s="251">
        <v>38</v>
      </c>
      <c r="B62" s="113" t="s">
        <v>222</v>
      </c>
      <c r="C62" s="198">
        <v>4620769131478</v>
      </c>
      <c r="D62" s="253" t="s">
        <v>228</v>
      </c>
      <c r="E62" s="223" t="s">
        <v>67</v>
      </c>
      <c r="F62" s="254" t="s">
        <v>225</v>
      </c>
      <c r="G62" s="193" t="s">
        <v>13</v>
      </c>
      <c r="H62" s="193">
        <v>96</v>
      </c>
      <c r="I62" s="110"/>
      <c r="J62" s="151">
        <v>28</v>
      </c>
      <c r="K62" s="212">
        <v>20</v>
      </c>
      <c r="L62" s="208"/>
      <c r="M62" s="188">
        <f>L62*K62*H62</f>
        <v>0</v>
      </c>
      <c r="N62" s="86"/>
      <c r="O62" s="86"/>
      <c r="P62" s="111"/>
      <c r="Q62" s="266" t="s">
        <v>224</v>
      </c>
      <c r="R62" s="267"/>
      <c r="S62" s="267"/>
      <c r="T62" s="268"/>
      <c r="U62" s="1"/>
      <c r="V62" s="1"/>
    </row>
    <row r="63" spans="1:30" ht="99.95" customHeight="1">
      <c r="A63" s="251">
        <v>39</v>
      </c>
      <c r="B63" s="113" t="s">
        <v>223</v>
      </c>
      <c r="C63" s="198">
        <v>4620769131485</v>
      </c>
      <c r="D63" s="228" t="s">
        <v>229</v>
      </c>
      <c r="E63" s="223" t="s">
        <v>67</v>
      </c>
      <c r="F63" s="226" t="s">
        <v>226</v>
      </c>
      <c r="G63" s="193" t="s">
        <v>13</v>
      </c>
      <c r="H63" s="193">
        <v>96</v>
      </c>
      <c r="I63" s="110"/>
      <c r="J63" s="151">
        <v>28</v>
      </c>
      <c r="K63" s="212">
        <v>20</v>
      </c>
      <c r="L63" s="208"/>
      <c r="M63" s="188">
        <f>L63*K63*H63</f>
        <v>0</v>
      </c>
      <c r="N63" s="86"/>
      <c r="O63" s="86"/>
      <c r="P63" s="111"/>
      <c r="Q63" s="266" t="s">
        <v>224</v>
      </c>
      <c r="R63" s="267"/>
      <c r="S63" s="267"/>
      <c r="T63" s="268"/>
      <c r="U63" s="1"/>
      <c r="V63" s="1"/>
    </row>
    <row r="64" spans="1:30" ht="99.95" customHeight="1">
      <c r="A64" s="251">
        <v>40</v>
      </c>
      <c r="B64" s="113" t="s">
        <v>223</v>
      </c>
      <c r="C64" s="190">
        <v>4620769131492</v>
      </c>
      <c r="D64" s="253" t="s">
        <v>230</v>
      </c>
      <c r="E64" s="223" t="s">
        <v>67</v>
      </c>
      <c r="F64" s="254" t="s">
        <v>227</v>
      </c>
      <c r="G64" s="193" t="s">
        <v>13</v>
      </c>
      <c r="H64" s="193">
        <v>48</v>
      </c>
      <c r="I64" s="110"/>
      <c r="J64" s="151">
        <v>38</v>
      </c>
      <c r="K64" s="212">
        <v>30</v>
      </c>
      <c r="L64" s="208"/>
      <c r="M64" s="188">
        <f>K64*H64*L64</f>
        <v>0</v>
      </c>
      <c r="N64" s="86"/>
      <c r="O64" s="86"/>
      <c r="P64" s="111"/>
      <c r="Q64" s="266" t="s">
        <v>224</v>
      </c>
      <c r="R64" s="267"/>
      <c r="S64" s="267"/>
      <c r="T64" s="268"/>
      <c r="U64" s="1"/>
      <c r="V64" s="1"/>
      <c r="W64" s="332"/>
      <c r="X64" s="333"/>
      <c r="Y64" s="333"/>
      <c r="Z64" s="333"/>
      <c r="AA64" s="195"/>
      <c r="AB64" s="195"/>
      <c r="AC64" s="195"/>
      <c r="AD64" s="195"/>
    </row>
    <row r="65" spans="1:20" ht="48.75" customHeight="1">
      <c r="A65" s="282" t="s">
        <v>221</v>
      </c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80"/>
      <c r="M65" s="119">
        <f>SUM(M62:M64)</f>
        <v>0</v>
      </c>
      <c r="N65" s="86"/>
      <c r="O65" s="86"/>
      <c r="P65" s="111"/>
      <c r="Q65" s="87"/>
      <c r="R65" s="86"/>
      <c r="S65" s="86"/>
      <c r="T65" s="252"/>
    </row>
    <row r="66" spans="1:20" ht="60.75" customHeight="1">
      <c r="A66" s="255"/>
      <c r="B66" s="38"/>
      <c r="C66" s="281" t="s">
        <v>47</v>
      </c>
      <c r="D66" s="281"/>
      <c r="E66" s="38"/>
      <c r="F66" s="38"/>
      <c r="G66" s="38"/>
      <c r="H66" s="38"/>
      <c r="I66" s="38"/>
      <c r="J66" s="38"/>
      <c r="K66" s="38"/>
      <c r="L66" s="54"/>
      <c r="M66" s="189"/>
      <c r="N66" s="86"/>
      <c r="O66" s="86"/>
      <c r="P66" s="80"/>
      <c r="Q66" s="106"/>
      <c r="R66" s="107"/>
      <c r="S66" s="107"/>
      <c r="T66" s="256"/>
    </row>
    <row r="67" spans="1:20" ht="30.75" customHeight="1" thickBot="1">
      <c r="A67" s="257"/>
      <c r="B67" s="258"/>
      <c r="C67" s="258"/>
      <c r="D67" s="258"/>
      <c r="E67" s="258"/>
      <c r="F67" s="258"/>
      <c r="G67" s="258"/>
      <c r="H67" s="258"/>
      <c r="I67" s="258"/>
      <c r="J67" s="272" t="s">
        <v>73</v>
      </c>
      <c r="K67" s="272"/>
      <c r="L67" s="273"/>
      <c r="M67" s="259">
        <f>M65+M60+M46+M34+M29</f>
        <v>0</v>
      </c>
      <c r="N67" s="260"/>
      <c r="O67" s="260"/>
      <c r="P67" s="261"/>
      <c r="Q67" s="274" t="s">
        <v>74</v>
      </c>
      <c r="R67" s="275"/>
      <c r="S67" s="275"/>
      <c r="T67" s="276"/>
    </row>
    <row r="68" spans="1:20">
      <c r="P68" s="95"/>
    </row>
  </sheetData>
  <mergeCells count="99">
    <mergeCell ref="W64:Z64"/>
    <mergeCell ref="W61:AD61"/>
    <mergeCell ref="W59:Z59"/>
    <mergeCell ref="W50:Z50"/>
    <mergeCell ref="W54:Z54"/>
    <mergeCell ref="W33:Z33"/>
    <mergeCell ref="W52:Z52"/>
    <mergeCell ref="W43:Z43"/>
    <mergeCell ref="W40:Z40"/>
    <mergeCell ref="W51:Z51"/>
    <mergeCell ref="W47:AD47"/>
    <mergeCell ref="W44:Z44"/>
    <mergeCell ref="W18:AD18"/>
    <mergeCell ref="W19:AD19"/>
    <mergeCell ref="W22:AD22"/>
    <mergeCell ref="W20:AD20"/>
    <mergeCell ref="W21:Z21"/>
    <mergeCell ref="W48:Z48"/>
    <mergeCell ref="W27:AD28"/>
    <mergeCell ref="W32:Z32"/>
    <mergeCell ref="W31:Z31"/>
    <mergeCell ref="W45:Z45"/>
    <mergeCell ref="W41:Z41"/>
    <mergeCell ref="W39:Z39"/>
    <mergeCell ref="Q39:T39"/>
    <mergeCell ref="Q37:T37"/>
    <mergeCell ref="Q33:T33"/>
    <mergeCell ref="W17:Z17"/>
    <mergeCell ref="Q16:T16"/>
    <mergeCell ref="AA13:AD14"/>
    <mergeCell ref="AA15:AD16"/>
    <mergeCell ref="Q38:T38"/>
    <mergeCell ref="W37:Z37"/>
    <mergeCell ref="Q24:T24"/>
    <mergeCell ref="Q32:T32"/>
    <mergeCell ref="Q28:T28"/>
    <mergeCell ref="W24:AD26"/>
    <mergeCell ref="W3:Z12"/>
    <mergeCell ref="Q14:T15"/>
    <mergeCell ref="Q7:T11"/>
    <mergeCell ref="W15:Z16"/>
    <mergeCell ref="W36:Z36"/>
    <mergeCell ref="AA2:AD2"/>
    <mergeCell ref="Q17:T17"/>
    <mergeCell ref="W2:Z2"/>
    <mergeCell ref="AA3:AD12"/>
    <mergeCell ref="W13:Z14"/>
    <mergeCell ref="A2:L2"/>
    <mergeCell ref="Q2:T2"/>
    <mergeCell ref="L14:L15"/>
    <mergeCell ref="A3:L6"/>
    <mergeCell ref="Q3:T4"/>
    <mergeCell ref="A14:I14"/>
    <mergeCell ref="A8:M13"/>
    <mergeCell ref="A16:L16"/>
    <mergeCell ref="Q29:T30"/>
    <mergeCell ref="Q31:T31"/>
    <mergeCell ref="Q36:T36"/>
    <mergeCell ref="A29:L29"/>
    <mergeCell ref="A35:L35"/>
    <mergeCell ref="A34:L34"/>
    <mergeCell ref="A30:L30"/>
    <mergeCell ref="Q19:T19"/>
    <mergeCell ref="Q20:T20"/>
    <mergeCell ref="Q44:T44"/>
    <mergeCell ref="Q48:T48"/>
    <mergeCell ref="Q22:T22"/>
    <mergeCell ref="Q18:T18"/>
    <mergeCell ref="Q21:T21"/>
    <mergeCell ref="Q23:T23"/>
    <mergeCell ref="Q27:T27"/>
    <mergeCell ref="Q25:T25"/>
    <mergeCell ref="Q26:T26"/>
    <mergeCell ref="A47:L47"/>
    <mergeCell ref="Q55:T55"/>
    <mergeCell ref="Q57:T57"/>
    <mergeCell ref="Q53:T53"/>
    <mergeCell ref="Q40:T40"/>
    <mergeCell ref="Q42:T42"/>
    <mergeCell ref="Q41:T41"/>
    <mergeCell ref="Q51:T51"/>
    <mergeCell ref="Q43:T43"/>
    <mergeCell ref="Q45:T45"/>
    <mergeCell ref="Q52:T52"/>
    <mergeCell ref="Q56:T56"/>
    <mergeCell ref="Q50:T50"/>
    <mergeCell ref="A46:L46"/>
    <mergeCell ref="Q58:T58"/>
    <mergeCell ref="C66:D66"/>
    <mergeCell ref="A65:L65"/>
    <mergeCell ref="Q59:T59"/>
    <mergeCell ref="A60:L60"/>
    <mergeCell ref="Q63:T63"/>
    <mergeCell ref="Q64:T64"/>
    <mergeCell ref="A61:L61"/>
    <mergeCell ref="Q62:T62"/>
    <mergeCell ref="J67:L67"/>
    <mergeCell ref="Q67:T67"/>
    <mergeCell ref="Q54:T54"/>
  </mergeCells>
  <phoneticPr fontId="6" type="noConversion"/>
  <pageMargins left="0.98425196850393704" right="0.23622047244094491" top="0.35433070866141736" bottom="0.15748031496062992" header="0.27559055118110237" footer="0.15748031496062992"/>
  <pageSetup paperSize="9" scale="18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60"/>
  <sheetViews>
    <sheetView topLeftCell="A28" workbookViewId="0">
      <selection activeCell="L43" sqref="L43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24" customWidth="1"/>
    <col min="13" max="13" width="9.140625" style="96"/>
    <col min="14" max="14" width="15" style="96" customWidth="1"/>
  </cols>
  <sheetData>
    <row r="5" spans="1:14" ht="15" customHeight="1"/>
    <row r="6" spans="1:14" ht="9" customHeight="1"/>
    <row r="7" spans="1:14" ht="30.75" customHeight="1">
      <c r="A7" s="356" t="s">
        <v>25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</row>
    <row r="8" spans="1:14">
      <c r="B8" t="s">
        <v>1</v>
      </c>
    </row>
    <row r="9" spans="1:14" ht="45">
      <c r="A9" s="40" t="s">
        <v>28</v>
      </c>
      <c r="B9" s="41" t="s">
        <v>29</v>
      </c>
      <c r="C9" s="42" t="s">
        <v>50</v>
      </c>
      <c r="D9" s="43" t="s">
        <v>30</v>
      </c>
      <c r="E9" s="44" t="s">
        <v>31</v>
      </c>
      <c r="F9" s="44" t="s">
        <v>32</v>
      </c>
      <c r="G9" s="44" t="s">
        <v>38</v>
      </c>
      <c r="H9" s="44" t="s">
        <v>33</v>
      </c>
      <c r="I9" s="357" t="s">
        <v>217</v>
      </c>
      <c r="J9" s="357"/>
      <c r="K9" s="357"/>
      <c r="L9" s="125" t="s">
        <v>34</v>
      </c>
      <c r="M9" s="44" t="s">
        <v>35</v>
      </c>
      <c r="N9" s="44" t="s">
        <v>36</v>
      </c>
    </row>
    <row r="10" spans="1:14">
      <c r="A10" s="45"/>
      <c r="B10" s="46"/>
      <c r="C10" s="46"/>
      <c r="D10" s="47" t="s">
        <v>44</v>
      </c>
      <c r="E10" s="47"/>
      <c r="F10" s="47"/>
      <c r="G10" s="47"/>
      <c r="H10" s="47"/>
      <c r="I10" s="47"/>
      <c r="J10" s="47"/>
      <c r="K10" s="47"/>
      <c r="L10" s="126"/>
      <c r="M10" s="45"/>
      <c r="N10" s="97"/>
    </row>
    <row r="11" spans="1:14" ht="24.95" customHeight="1">
      <c r="A11" s="39">
        <v>1</v>
      </c>
      <c r="B11" s="6" t="s">
        <v>237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18" si="0">(I11*J11*K11)/1000000000</f>
        <v>1.248E-2</v>
      </c>
      <c r="I11" s="11">
        <v>400</v>
      </c>
      <c r="J11" s="12">
        <v>240</v>
      </c>
      <c r="K11" s="12">
        <v>130</v>
      </c>
      <c r="L11" s="127">
        <v>4620769130747</v>
      </c>
      <c r="M11" s="13">
        <f t="shared" ref="M11:M22" si="1">SUM(H11*C11)</f>
        <v>0</v>
      </c>
      <c r="N11" s="14">
        <f t="shared" ref="N11:N22" si="2">SUM(F11*C11)</f>
        <v>0</v>
      </c>
    </row>
    <row r="12" spans="1:14" ht="24.95" customHeight="1">
      <c r="A12" s="39">
        <v>2</v>
      </c>
      <c r="B12" s="6" t="s">
        <v>24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27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39">
        <v>3</v>
      </c>
      <c r="B13" s="6" t="s">
        <v>238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27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39">
        <v>4</v>
      </c>
      <c r="B14" s="6" t="s">
        <v>216</v>
      </c>
      <c r="C14" s="26">
        <f ca="1">1*'ДОХЛОКС (Бланк Заказа) '!L20</f>
        <v>0</v>
      </c>
      <c r="D14" s="15">
        <v>20</v>
      </c>
      <c r="E14" s="8">
        <v>2</v>
      </c>
      <c r="F14" s="9">
        <v>2.2999999999999998</v>
      </c>
      <c r="G14" s="8">
        <v>0.3</v>
      </c>
      <c r="H14" s="10">
        <f>(I14*J14*K14)/1000000000</f>
        <v>6.3524999999999996E-3</v>
      </c>
      <c r="I14" s="11">
        <v>385</v>
      </c>
      <c r="J14" s="12">
        <v>100</v>
      </c>
      <c r="K14" s="12">
        <v>165</v>
      </c>
      <c r="L14" s="127">
        <v>4620769131201</v>
      </c>
      <c r="M14" s="13">
        <f>SUM(H14*C14)</f>
        <v>0</v>
      </c>
      <c r="N14" s="14">
        <f>SUM(F14*C14)</f>
        <v>0</v>
      </c>
    </row>
    <row r="15" spans="1:14" ht="24.95" customHeight="1">
      <c r="A15" s="39">
        <v>5</v>
      </c>
      <c r="B15" s="6" t="s">
        <v>234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1.9602000000000001E-2</v>
      </c>
      <c r="I15" s="11">
        <v>396</v>
      </c>
      <c r="J15" s="12">
        <v>220</v>
      </c>
      <c r="K15" s="12">
        <v>225</v>
      </c>
      <c r="L15" s="127">
        <v>4620769131065</v>
      </c>
      <c r="M15" s="13">
        <f t="shared" si="1"/>
        <v>0</v>
      </c>
      <c r="N15" s="14">
        <f t="shared" si="2"/>
        <v>0</v>
      </c>
    </row>
    <row r="16" spans="1:14" ht="24.95" customHeight="1">
      <c r="A16" s="39">
        <v>6</v>
      </c>
      <c r="B16" s="6" t="s">
        <v>235</v>
      </c>
      <c r="C16" s="33">
        <f ca="1">1*'ДОХЛОКС (Бланк Заказа) '!L22</f>
        <v>0</v>
      </c>
      <c r="D16" s="7">
        <v>48</v>
      </c>
      <c r="E16" s="8">
        <v>2.16</v>
      </c>
      <c r="F16" s="9">
        <v>2.4</v>
      </c>
      <c r="G16" s="8">
        <f>F16-E16</f>
        <v>0.23999999999999977</v>
      </c>
      <c r="H16" s="10">
        <f t="shared" si="0"/>
        <v>1.9602000000000001E-2</v>
      </c>
      <c r="I16" s="11">
        <v>396</v>
      </c>
      <c r="J16" s="12">
        <v>220</v>
      </c>
      <c r="K16" s="12">
        <v>225</v>
      </c>
      <c r="L16" s="127">
        <v>4620769131072</v>
      </c>
      <c r="M16" s="13">
        <f t="shared" si="1"/>
        <v>0</v>
      </c>
      <c r="N16" s="14">
        <f t="shared" si="2"/>
        <v>0</v>
      </c>
    </row>
    <row r="17" spans="1:14" ht="24.95" customHeight="1">
      <c r="A17" s="39">
        <v>7</v>
      </c>
      <c r="B17" s="6" t="s">
        <v>62</v>
      </c>
      <c r="C17" s="33">
        <f ca="1">1*'ДОХЛОКС (Бланк Заказа) '!L23</f>
        <v>0</v>
      </c>
      <c r="D17" s="15">
        <v>24</v>
      </c>
      <c r="E17" s="8">
        <v>1.06</v>
      </c>
      <c r="F17" s="16">
        <v>1.6</v>
      </c>
      <c r="G17" s="15">
        <v>0.24</v>
      </c>
      <c r="H17" s="10">
        <f t="shared" si="0"/>
        <v>1.188E-2</v>
      </c>
      <c r="I17" s="11">
        <v>396</v>
      </c>
      <c r="J17" s="12">
        <v>240</v>
      </c>
      <c r="K17" s="12">
        <v>125</v>
      </c>
      <c r="L17" s="127">
        <v>4620769131133</v>
      </c>
      <c r="M17" s="13">
        <f t="shared" si="1"/>
        <v>0</v>
      </c>
      <c r="N17" s="14">
        <f t="shared" si="2"/>
        <v>0</v>
      </c>
    </row>
    <row r="18" spans="1:14" ht="24.95" customHeight="1">
      <c r="A18" s="39">
        <v>8</v>
      </c>
      <c r="B18" s="237" t="s">
        <v>236</v>
      </c>
      <c r="C18" s="25">
        <f ca="1">1*'ДОХЛОКС (Бланк Заказа) '!L24</f>
        <v>0</v>
      </c>
      <c r="D18" s="13">
        <v>48</v>
      </c>
      <c r="E18" s="8">
        <v>2.16</v>
      </c>
      <c r="F18" s="9">
        <v>2.4</v>
      </c>
      <c r="G18" s="8">
        <f>F18-E18</f>
        <v>0.23999999999999977</v>
      </c>
      <c r="H18" s="10">
        <f t="shared" si="0"/>
        <v>1.188E-2</v>
      </c>
      <c r="I18" s="11">
        <v>396</v>
      </c>
      <c r="J18" s="12">
        <v>240</v>
      </c>
      <c r="K18" s="12">
        <v>125</v>
      </c>
      <c r="L18" s="127">
        <v>4620769130013</v>
      </c>
      <c r="M18" s="13">
        <f t="shared" si="1"/>
        <v>0</v>
      </c>
      <c r="N18" s="14">
        <f t="shared" si="2"/>
        <v>0</v>
      </c>
    </row>
    <row r="19" spans="1:14" ht="24.95" customHeight="1">
      <c r="A19" s="39">
        <v>9</v>
      </c>
      <c r="B19" s="6" t="s">
        <v>239</v>
      </c>
      <c r="C19" s="25">
        <f ca="1">1*'ДОХЛОКС (Бланк Заказа) '!L25</f>
        <v>0</v>
      </c>
      <c r="D19" s="13">
        <v>36</v>
      </c>
      <c r="E19" s="8">
        <v>3.8</v>
      </c>
      <c r="F19" s="14">
        <v>4.0999999999999996</v>
      </c>
      <c r="G19" s="8">
        <f>F19-E19</f>
        <v>0.29999999999999982</v>
      </c>
      <c r="H19" s="10">
        <f>(I19*J19*K19)/1000000000</f>
        <v>1.8612E-2</v>
      </c>
      <c r="I19" s="11">
        <v>376</v>
      </c>
      <c r="J19" s="12">
        <v>220</v>
      </c>
      <c r="K19" s="12">
        <v>225</v>
      </c>
      <c r="L19" s="127">
        <v>4620769130334</v>
      </c>
      <c r="M19" s="13">
        <f t="shared" si="1"/>
        <v>0</v>
      </c>
      <c r="N19" s="14">
        <f t="shared" si="2"/>
        <v>0</v>
      </c>
    </row>
    <row r="20" spans="1:14" ht="24.95" customHeight="1">
      <c r="A20" s="39">
        <v>10</v>
      </c>
      <c r="B20" s="6" t="s">
        <v>233</v>
      </c>
      <c r="C20" s="25">
        <f ca="1">1*'ДОХЛОКС (Бланк Заказа) '!L26</f>
        <v>0</v>
      </c>
      <c r="D20" s="13">
        <v>48</v>
      </c>
      <c r="E20" s="8">
        <v>2.36</v>
      </c>
      <c r="F20" s="9">
        <v>2.6</v>
      </c>
      <c r="G20" s="8">
        <f>F20-E20</f>
        <v>0.24000000000000021</v>
      </c>
      <c r="H20" s="10">
        <f>(I20*J20*K20)/1000000000</f>
        <v>1.8612E-2</v>
      </c>
      <c r="I20" s="11">
        <v>376</v>
      </c>
      <c r="J20" s="12">
        <v>220</v>
      </c>
      <c r="K20" s="12">
        <v>225</v>
      </c>
      <c r="L20" s="127">
        <v>4620769130341</v>
      </c>
      <c r="M20" s="13">
        <f t="shared" si="1"/>
        <v>0</v>
      </c>
      <c r="N20" s="14">
        <f t="shared" si="2"/>
        <v>0</v>
      </c>
    </row>
    <row r="21" spans="1:14" ht="24.95" customHeight="1">
      <c r="A21" s="39">
        <v>11</v>
      </c>
      <c r="B21" s="6" t="s">
        <v>127</v>
      </c>
      <c r="C21" s="26">
        <f ca="1">1*'ДОХЛОКС (Бланк Заказа) '!L27</f>
        <v>0</v>
      </c>
      <c r="D21" s="7">
        <v>48</v>
      </c>
      <c r="E21" s="8">
        <v>2.36</v>
      </c>
      <c r="F21" s="9">
        <v>2.6</v>
      </c>
      <c r="G21" s="8">
        <f>F21-E21</f>
        <v>0.24000000000000021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27">
        <v>4620769131041</v>
      </c>
      <c r="M21" s="13">
        <f t="shared" si="1"/>
        <v>0</v>
      </c>
      <c r="N21" s="14">
        <f t="shared" si="2"/>
        <v>0</v>
      </c>
    </row>
    <row r="22" spans="1:14" ht="24.95" customHeight="1">
      <c r="A22" s="39">
        <v>12</v>
      </c>
      <c r="B22" s="6" t="s">
        <v>128</v>
      </c>
      <c r="C22" s="25">
        <f ca="1">1*'ДОХЛОКС (Бланк Заказа) '!L28</f>
        <v>0</v>
      </c>
      <c r="D22" s="13">
        <v>36</v>
      </c>
      <c r="E22" s="8">
        <v>3.8</v>
      </c>
      <c r="F22" s="14">
        <v>4.0999999999999996</v>
      </c>
      <c r="G22" s="8">
        <f>F22-E22</f>
        <v>0.29999999999999982</v>
      </c>
      <c r="H22" s="10">
        <f>(I22*J22*K22)/1000000000</f>
        <v>1.8612E-2</v>
      </c>
      <c r="I22" s="11">
        <v>376</v>
      </c>
      <c r="J22" s="12">
        <v>220</v>
      </c>
      <c r="K22" s="12">
        <v>225</v>
      </c>
      <c r="L22" s="127">
        <v>4620769131119</v>
      </c>
      <c r="M22" s="13">
        <f t="shared" si="1"/>
        <v>0</v>
      </c>
      <c r="N22" s="14">
        <f t="shared" si="2"/>
        <v>0</v>
      </c>
    </row>
    <row r="23" spans="1:14" ht="14.25" customHeight="1">
      <c r="A23" s="49"/>
      <c r="B23" s="50"/>
      <c r="C23" s="50"/>
      <c r="D23" s="51" t="s">
        <v>58</v>
      </c>
      <c r="E23" s="49"/>
      <c r="F23" s="49"/>
      <c r="G23" s="49"/>
      <c r="H23" s="49"/>
      <c r="I23" s="49"/>
      <c r="J23" s="49"/>
      <c r="K23" s="49"/>
      <c r="L23" s="128"/>
      <c r="M23" s="49"/>
      <c r="N23" s="117"/>
    </row>
    <row r="24" spans="1:14" ht="14.25" customHeight="1">
      <c r="A24" s="49"/>
      <c r="B24" s="50"/>
      <c r="C24" s="50"/>
      <c r="D24" s="51"/>
      <c r="E24" s="49"/>
      <c r="F24" s="49"/>
      <c r="G24" s="49"/>
      <c r="H24" s="49"/>
      <c r="I24" s="49"/>
      <c r="J24" s="49"/>
      <c r="K24" s="49"/>
      <c r="L24" s="128"/>
      <c r="M24" s="49"/>
      <c r="N24" s="116"/>
    </row>
    <row r="25" spans="1:14" ht="24.95" customHeight="1">
      <c r="A25" s="39">
        <v>13</v>
      </c>
      <c r="B25" s="120" t="s">
        <v>98</v>
      </c>
      <c r="C25" s="25">
        <f ca="1">1*'ДОХЛОКС (Бланк Заказа) '!L31</f>
        <v>0</v>
      </c>
      <c r="D25" s="13">
        <v>320</v>
      </c>
      <c r="E25" s="100">
        <v>6.6</v>
      </c>
      <c r="F25" s="101">
        <v>7</v>
      </c>
      <c r="G25" s="100">
        <f>F25-E25</f>
        <v>0.40000000000000036</v>
      </c>
      <c r="H25" s="102">
        <f>(I25*J25*K25)/1000000000</f>
        <v>2.6460000000000001E-2</v>
      </c>
      <c r="I25" s="103">
        <v>420</v>
      </c>
      <c r="J25" s="104">
        <v>300</v>
      </c>
      <c r="K25" s="104">
        <v>210</v>
      </c>
      <c r="L25" s="127">
        <v>4607060891393</v>
      </c>
      <c r="M25" s="13">
        <f>SUM(H25*C25)</f>
        <v>0</v>
      </c>
      <c r="N25" s="14">
        <f>SUM(F25*C25)</f>
        <v>0</v>
      </c>
    </row>
    <row r="26" spans="1:14" ht="24.95" customHeight="1">
      <c r="A26" s="39">
        <v>14</v>
      </c>
      <c r="B26" s="120" t="s">
        <v>119</v>
      </c>
      <c r="C26" s="25">
        <f ca="1">1*'ДОХЛОКС (Бланк Заказа) '!L32</f>
        <v>0</v>
      </c>
      <c r="D26" s="13">
        <v>135</v>
      </c>
      <c r="E26" s="100">
        <v>2.4</v>
      </c>
      <c r="F26" s="101">
        <v>2.8</v>
      </c>
      <c r="G26" s="100">
        <f>F26-E26</f>
        <v>0.39999999999999991</v>
      </c>
      <c r="H26" s="102">
        <f>(I26*J26*K26)/1000000000</f>
        <v>5.5999999999999999E-3</v>
      </c>
      <c r="I26" s="103">
        <v>200</v>
      </c>
      <c r="J26" s="104">
        <v>140</v>
      </c>
      <c r="K26" s="104">
        <v>200</v>
      </c>
      <c r="L26" s="127">
        <v>4607060892178</v>
      </c>
      <c r="M26" s="13">
        <f>SUM(H26*C26)</f>
        <v>0</v>
      </c>
      <c r="N26" s="14">
        <f>SUM(F26*C26)</f>
        <v>0</v>
      </c>
    </row>
    <row r="27" spans="1:14" ht="24.95" customHeight="1">
      <c r="A27" s="39">
        <v>15</v>
      </c>
      <c r="B27" s="120" t="s">
        <v>55</v>
      </c>
      <c r="C27" s="25">
        <f ca="1">1*'ДОХЛОКС (Бланк Заказа) '!L33</f>
        <v>0</v>
      </c>
      <c r="D27" s="13">
        <v>200</v>
      </c>
      <c r="E27" s="8">
        <v>3.4</v>
      </c>
      <c r="F27" s="14">
        <v>3.7</v>
      </c>
      <c r="G27" s="8">
        <f>F27-E27</f>
        <v>0.30000000000000027</v>
      </c>
      <c r="H27" s="10">
        <f>(I27*J27*K27)/1000000000</f>
        <v>2.7456000000000001E-2</v>
      </c>
      <c r="I27" s="11">
        <v>440</v>
      </c>
      <c r="J27" s="12">
        <v>320</v>
      </c>
      <c r="K27" s="12">
        <v>195</v>
      </c>
      <c r="L27" s="127">
        <v>4603646001491</v>
      </c>
      <c r="M27" s="13">
        <f>SUM(H27*C27)</f>
        <v>0</v>
      </c>
      <c r="N27" s="14">
        <f>SUM(F27*C27)</f>
        <v>0</v>
      </c>
    </row>
    <row r="28" spans="1:14" ht="14.25" customHeight="1">
      <c r="A28" s="49"/>
      <c r="B28" s="121"/>
      <c r="C28" s="50"/>
      <c r="D28" s="51" t="s">
        <v>52</v>
      </c>
      <c r="E28" s="49"/>
      <c r="F28" s="49"/>
      <c r="G28" s="49"/>
      <c r="H28" s="49"/>
      <c r="I28" s="49"/>
      <c r="J28" s="49"/>
      <c r="K28" s="49"/>
      <c r="L28" s="128"/>
      <c r="M28" s="49"/>
      <c r="N28" s="52"/>
    </row>
    <row r="29" spans="1:14" ht="24.95" customHeight="1">
      <c r="A29" s="39">
        <v>16</v>
      </c>
      <c r="B29" s="120" t="s">
        <v>243</v>
      </c>
      <c r="C29" s="25">
        <f ca="1">1*'ДОХЛОКС (Бланк Заказа) '!L36</f>
        <v>0</v>
      </c>
      <c r="D29" s="13">
        <v>10</v>
      </c>
      <c r="E29" s="14">
        <v>3.9</v>
      </c>
      <c r="F29" s="14">
        <v>4.2</v>
      </c>
      <c r="G29" s="8">
        <f>F29-E29</f>
        <v>0.30000000000000027</v>
      </c>
      <c r="H29" s="10">
        <f>(I29*J29*K29)/1000000000</f>
        <v>9.3959999999999998E-3</v>
      </c>
      <c r="I29" s="11">
        <v>270</v>
      </c>
      <c r="J29" s="12">
        <v>145</v>
      </c>
      <c r="K29" s="12">
        <v>240</v>
      </c>
      <c r="L29" s="127">
        <v>4607060892413</v>
      </c>
      <c r="M29" s="13">
        <f>SUM(H29*C29)</f>
        <v>0</v>
      </c>
      <c r="N29" s="14">
        <f>SUM(F29*C29)</f>
        <v>0</v>
      </c>
    </row>
    <row r="30" spans="1:14" ht="24.95" customHeight="1">
      <c r="A30" s="39">
        <v>17</v>
      </c>
      <c r="B30" s="120" t="s">
        <v>41</v>
      </c>
      <c r="C30" s="25">
        <f ca="1">1*'ДОХЛОКС (Бланк Заказа) '!L37</f>
        <v>0</v>
      </c>
      <c r="D30" s="13">
        <v>50</v>
      </c>
      <c r="E30" s="14">
        <v>8.1</v>
      </c>
      <c r="F30" s="14">
        <v>8.4</v>
      </c>
      <c r="G30" s="8">
        <f t="shared" ref="G30:G38" si="3">F30-E30</f>
        <v>0.30000000000000071</v>
      </c>
      <c r="H30" s="10">
        <f t="shared" ref="H30:H38" si="4">(I30*J30*K30)/1000000000</f>
        <v>2.7456000000000001E-2</v>
      </c>
      <c r="I30" s="11">
        <v>440</v>
      </c>
      <c r="J30" s="12">
        <v>320</v>
      </c>
      <c r="K30" s="12">
        <v>195</v>
      </c>
      <c r="L30" s="127">
        <v>4607060890013</v>
      </c>
      <c r="M30" s="13">
        <f t="shared" ref="M30:M38" si="5">SUM(H30*C30)</f>
        <v>0</v>
      </c>
      <c r="N30" s="14">
        <f t="shared" ref="N30:N38" si="6">SUM(F30*C30)</f>
        <v>0</v>
      </c>
    </row>
    <row r="31" spans="1:14" ht="24.95" customHeight="1">
      <c r="A31" s="39">
        <v>18</v>
      </c>
      <c r="B31" s="120" t="s">
        <v>203</v>
      </c>
      <c r="C31" s="25">
        <f ca="1">1*'ДОХЛОКС (Бланк Заказа) '!L38</f>
        <v>0</v>
      </c>
      <c r="D31" s="13">
        <v>100</v>
      </c>
      <c r="E31" s="8">
        <v>9.6999999999999993</v>
      </c>
      <c r="F31" s="14">
        <v>10</v>
      </c>
      <c r="G31" s="8">
        <f>F31-E31</f>
        <v>0.30000000000000071</v>
      </c>
      <c r="H31" s="10">
        <f>(I31*J31*K31)/1000000000</f>
        <v>2.2329999999999999E-2</v>
      </c>
      <c r="I31" s="11">
        <v>385</v>
      </c>
      <c r="J31" s="12">
        <v>290</v>
      </c>
      <c r="K31" s="12">
        <v>200</v>
      </c>
      <c r="L31" s="115">
        <v>4620769131454</v>
      </c>
      <c r="M31" s="13">
        <f>SUM(H31*C31)</f>
        <v>0</v>
      </c>
      <c r="N31" s="14">
        <f>SUM(F31*C31)</f>
        <v>0</v>
      </c>
    </row>
    <row r="32" spans="1:14" ht="24.95" customHeight="1">
      <c r="A32" s="39">
        <v>19</v>
      </c>
      <c r="B32" s="120" t="s">
        <v>91</v>
      </c>
      <c r="C32" s="25">
        <f ca="1">1*'ДОХЛОКС (Бланк Заказа) '!L39</f>
        <v>0</v>
      </c>
      <c r="D32" s="13">
        <v>100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115">
        <v>4620769131218</v>
      </c>
      <c r="M32" s="13">
        <f t="shared" si="5"/>
        <v>0</v>
      </c>
      <c r="N32" s="14">
        <f t="shared" si="6"/>
        <v>0</v>
      </c>
    </row>
    <row r="33" spans="1:14" ht="24.95" customHeight="1">
      <c r="A33" s="39">
        <v>20</v>
      </c>
      <c r="B33" s="120" t="s">
        <v>92</v>
      </c>
      <c r="C33" s="25">
        <f ca="1">1*'ДОХЛОКС (Бланк Заказа) '!L40</f>
        <v>0</v>
      </c>
      <c r="D33" s="13">
        <v>50</v>
      </c>
      <c r="E33" s="8">
        <v>9.6999999999999993</v>
      </c>
      <c r="F33" s="14">
        <v>10</v>
      </c>
      <c r="G33" s="8">
        <f t="shared" si="3"/>
        <v>0.30000000000000071</v>
      </c>
      <c r="H33" s="10">
        <f t="shared" si="4"/>
        <v>2.2329999999999999E-2</v>
      </c>
      <c r="I33" s="11">
        <v>385</v>
      </c>
      <c r="J33" s="12">
        <v>290</v>
      </c>
      <c r="K33" s="12">
        <v>200</v>
      </c>
      <c r="L33" s="115">
        <v>4620769131232</v>
      </c>
      <c r="M33" s="13">
        <f t="shared" si="5"/>
        <v>0</v>
      </c>
      <c r="N33" s="14">
        <f t="shared" si="6"/>
        <v>0</v>
      </c>
    </row>
    <row r="34" spans="1:14" ht="24.95" customHeight="1">
      <c r="A34" s="39">
        <v>21</v>
      </c>
      <c r="B34" s="120" t="s">
        <v>95</v>
      </c>
      <c r="C34" s="25">
        <f ca="1">1*'ДОХЛОКС (Бланк Заказа) '!L41</f>
        <v>0</v>
      </c>
      <c r="D34" s="13">
        <v>50</v>
      </c>
      <c r="E34" s="14">
        <v>8.1</v>
      </c>
      <c r="F34" s="14">
        <v>8.4</v>
      </c>
      <c r="G34" s="8">
        <f>F34-E34</f>
        <v>0.30000000000000071</v>
      </c>
      <c r="H34" s="10">
        <f>(I34*J34*K34)/1000000000</f>
        <v>2.7456000000000001E-2</v>
      </c>
      <c r="I34" s="11">
        <v>440</v>
      </c>
      <c r="J34" s="12">
        <v>320</v>
      </c>
      <c r="K34" s="12">
        <v>195</v>
      </c>
      <c r="L34" s="127">
        <v>4607060892093</v>
      </c>
      <c r="M34" s="13">
        <f>SUM(H34*C34)</f>
        <v>0</v>
      </c>
      <c r="N34" s="14">
        <f>SUM(F34*C34)</f>
        <v>0</v>
      </c>
    </row>
    <row r="35" spans="1:14" ht="24.95" customHeight="1">
      <c r="A35" s="39">
        <v>22</v>
      </c>
      <c r="B35" s="120" t="s">
        <v>211</v>
      </c>
      <c r="C35" s="25">
        <f ca="1">1*'ДОХЛОКС (Бланк Заказа) '!L42</f>
        <v>0</v>
      </c>
      <c r="D35" s="13">
        <v>120</v>
      </c>
      <c r="E35" s="8">
        <v>6.4</v>
      </c>
      <c r="F35" s="14">
        <v>6.7</v>
      </c>
      <c r="G35" s="8">
        <f>F35-E35</f>
        <v>0.29999999999999982</v>
      </c>
      <c r="H35" s="10">
        <f>(I35*J35*K35)/1000000000</f>
        <v>2.2329999999999999E-2</v>
      </c>
      <c r="I35" s="11">
        <v>385</v>
      </c>
      <c r="J35" s="12">
        <v>290</v>
      </c>
      <c r="K35" s="12">
        <v>200</v>
      </c>
      <c r="L35" s="127">
        <v>4620769131461</v>
      </c>
      <c r="M35" s="13">
        <f>SUM(H35*C35)</f>
        <v>0</v>
      </c>
      <c r="N35" s="14">
        <f>SUM(F35*C35)</f>
        <v>0</v>
      </c>
    </row>
    <row r="36" spans="1:14" ht="24.95" customHeight="1">
      <c r="A36" s="39">
        <v>23</v>
      </c>
      <c r="B36" s="120" t="s">
        <v>23</v>
      </c>
      <c r="C36" s="25">
        <f ca="1">1*'ДОХЛОКС (Бланк Заказа) '!L43</f>
        <v>0</v>
      </c>
      <c r="D36" s="13">
        <v>100</v>
      </c>
      <c r="E36" s="8">
        <v>9.6999999999999993</v>
      </c>
      <c r="F36" s="14">
        <v>10</v>
      </c>
      <c r="G36" s="8">
        <f t="shared" si="3"/>
        <v>0.30000000000000071</v>
      </c>
      <c r="H36" s="10">
        <f t="shared" si="4"/>
        <v>2.2329999999999999E-2</v>
      </c>
      <c r="I36" s="11">
        <v>385</v>
      </c>
      <c r="J36" s="12">
        <v>290</v>
      </c>
      <c r="K36" s="12">
        <v>200</v>
      </c>
      <c r="L36" s="127">
        <v>4620769131140</v>
      </c>
      <c r="M36" s="13">
        <f t="shared" si="5"/>
        <v>0</v>
      </c>
      <c r="N36" s="14">
        <f t="shared" si="6"/>
        <v>0</v>
      </c>
    </row>
    <row r="37" spans="1:14" ht="24.95" customHeight="1">
      <c r="A37" s="39">
        <v>24</v>
      </c>
      <c r="B37" s="120" t="s">
        <v>22</v>
      </c>
      <c r="C37" s="25">
        <f ca="1">1*'ДОХЛОКС (Бланк Заказа) '!L44</f>
        <v>0</v>
      </c>
      <c r="D37" s="13">
        <v>50</v>
      </c>
      <c r="E37" s="8">
        <v>9.6999999999999993</v>
      </c>
      <c r="F37" s="14">
        <v>10</v>
      </c>
      <c r="G37" s="8">
        <f t="shared" si="3"/>
        <v>0.30000000000000071</v>
      </c>
      <c r="H37" s="10">
        <f t="shared" si="4"/>
        <v>2.2329999999999999E-2</v>
      </c>
      <c r="I37" s="11">
        <v>385</v>
      </c>
      <c r="J37" s="12">
        <v>290</v>
      </c>
      <c r="K37" s="12">
        <v>200</v>
      </c>
      <c r="L37" s="127">
        <v>4620769131157</v>
      </c>
      <c r="M37" s="13">
        <f t="shared" si="5"/>
        <v>0</v>
      </c>
      <c r="N37" s="14">
        <f t="shared" si="6"/>
        <v>0</v>
      </c>
    </row>
    <row r="38" spans="1:14" ht="24.95" customHeight="1">
      <c r="A38" s="39">
        <v>25</v>
      </c>
      <c r="B38" s="120" t="s">
        <v>108</v>
      </c>
      <c r="C38" s="25">
        <f ca="1">1*'ДОХЛОКС (Бланк Заказа) '!L45</f>
        <v>0</v>
      </c>
      <c r="D38" s="13">
        <v>200</v>
      </c>
      <c r="E38" s="8">
        <v>5.4</v>
      </c>
      <c r="F38" s="14">
        <v>5.7</v>
      </c>
      <c r="G38" s="8">
        <f t="shared" si="3"/>
        <v>0.29999999999999982</v>
      </c>
      <c r="H38" s="10">
        <f t="shared" si="4"/>
        <v>2.4174000000000001E-2</v>
      </c>
      <c r="I38" s="11">
        <v>395</v>
      </c>
      <c r="J38" s="12">
        <v>255</v>
      </c>
      <c r="K38" s="12">
        <v>240</v>
      </c>
      <c r="L38" s="127" t="s">
        <v>105</v>
      </c>
      <c r="M38" s="13">
        <f t="shared" si="5"/>
        <v>0</v>
      </c>
      <c r="N38" s="14">
        <f t="shared" si="6"/>
        <v>0</v>
      </c>
    </row>
    <row r="39" spans="1:14" ht="15" customHeight="1">
      <c r="A39" s="34"/>
      <c r="B39" s="122"/>
      <c r="C39" s="35"/>
      <c r="D39" s="48" t="s">
        <v>87</v>
      </c>
      <c r="E39" s="48"/>
      <c r="F39" s="48"/>
      <c r="G39" s="48"/>
      <c r="H39" s="48"/>
      <c r="I39" s="48"/>
      <c r="J39" s="48"/>
      <c r="K39" s="48"/>
      <c r="L39" s="129"/>
      <c r="M39" s="48"/>
      <c r="N39" s="48"/>
    </row>
    <row r="40" spans="1:14" ht="24.95" customHeight="1">
      <c r="A40" s="39">
        <v>26</v>
      </c>
      <c r="B40" s="120" t="s">
        <v>251</v>
      </c>
      <c r="C40" s="25">
        <f ca="1">1*'ДОХЛОКС (Бланк Заказа) '!L48</f>
        <v>0</v>
      </c>
      <c r="D40" s="13">
        <v>200</v>
      </c>
      <c r="E40" s="8">
        <v>1.8</v>
      </c>
      <c r="F40" s="14">
        <v>2</v>
      </c>
      <c r="G40" s="8">
        <f t="shared" ref="G40:G50" si="7">F40-E40</f>
        <v>0.19999999999999996</v>
      </c>
      <c r="H40" s="10">
        <f t="shared" ref="H40:H51" si="8">(I40*J40*K40)/1000000000</f>
        <v>5.5999999999999999E-3</v>
      </c>
      <c r="I40" s="11">
        <v>200</v>
      </c>
      <c r="J40" s="12">
        <v>200</v>
      </c>
      <c r="K40" s="12">
        <v>140</v>
      </c>
      <c r="L40" s="127">
        <v>4607060892185</v>
      </c>
      <c r="M40" s="13">
        <f t="shared" ref="M40:M51" si="9">SUM(H40*C40)</f>
        <v>0</v>
      </c>
      <c r="N40" s="14">
        <f t="shared" ref="N40:N51" si="10">SUM(F40*C40)</f>
        <v>0</v>
      </c>
    </row>
    <row r="41" spans="1:14" ht="24.95" customHeight="1">
      <c r="A41" s="39">
        <v>27</v>
      </c>
      <c r="B41" s="120" t="s">
        <v>111</v>
      </c>
      <c r="C41" s="25">
        <f ca="1">1*'ДОХЛОКС (Бланк Заказа) '!L49</f>
        <v>0</v>
      </c>
      <c r="D41" s="13">
        <v>200</v>
      </c>
      <c r="E41" s="8">
        <v>1.8</v>
      </c>
      <c r="F41" s="14">
        <v>2</v>
      </c>
      <c r="G41" s="8">
        <f>F41-E41</f>
        <v>0.19999999999999996</v>
      </c>
      <c r="H41" s="10">
        <f>(I41*J41*K41)/1000000000</f>
        <v>5.5999999999999999E-3</v>
      </c>
      <c r="I41" s="11">
        <v>200</v>
      </c>
      <c r="J41" s="12">
        <v>200</v>
      </c>
      <c r="K41" s="12">
        <v>140</v>
      </c>
      <c r="L41" s="127">
        <v>4607060892130</v>
      </c>
      <c r="M41" s="13">
        <f>SUM(H41*C41)</f>
        <v>0</v>
      </c>
      <c r="N41" s="14">
        <f>SUM(F41*C41)</f>
        <v>0</v>
      </c>
    </row>
    <row r="42" spans="1:14" ht="24.95" customHeight="1">
      <c r="A42" s="39">
        <v>28</v>
      </c>
      <c r="B42" s="123" t="s">
        <v>86</v>
      </c>
      <c r="C42" s="25">
        <f ca="1">1*'ДОХЛОКС (Бланк Заказа) '!L50</f>
        <v>0</v>
      </c>
      <c r="D42" s="13">
        <v>250</v>
      </c>
      <c r="E42" s="8">
        <v>2</v>
      </c>
      <c r="F42" s="14">
        <v>2.2000000000000002</v>
      </c>
      <c r="G42" s="8">
        <f t="shared" si="7"/>
        <v>0.20000000000000018</v>
      </c>
      <c r="H42" s="10">
        <f t="shared" si="8"/>
        <v>1.4616499999999999E-2</v>
      </c>
      <c r="I42" s="11">
        <v>460</v>
      </c>
      <c r="J42" s="12">
        <v>205</v>
      </c>
      <c r="K42" s="12">
        <v>155</v>
      </c>
      <c r="L42" s="115" t="s">
        <v>84</v>
      </c>
      <c r="M42" s="13">
        <f t="shared" si="9"/>
        <v>0</v>
      </c>
      <c r="N42" s="14">
        <f t="shared" si="10"/>
        <v>0</v>
      </c>
    </row>
    <row r="43" spans="1:14" ht="35.25" customHeight="1">
      <c r="A43" s="39">
        <v>29</v>
      </c>
      <c r="B43" s="123" t="s">
        <v>83</v>
      </c>
      <c r="C43" s="25">
        <f ca="1">1*'ДОХЛОКС (Бланк Заказа) '!L51</f>
        <v>0</v>
      </c>
      <c r="D43" s="13">
        <v>250</v>
      </c>
      <c r="E43" s="8">
        <v>2</v>
      </c>
      <c r="F43" s="14">
        <v>2.2000000000000002</v>
      </c>
      <c r="G43" s="8">
        <f t="shared" si="7"/>
        <v>0.20000000000000018</v>
      </c>
      <c r="H43" s="10">
        <f t="shared" si="8"/>
        <v>1.4616499999999999E-2</v>
      </c>
      <c r="I43" s="11">
        <v>460</v>
      </c>
      <c r="J43" s="12">
        <v>205</v>
      </c>
      <c r="K43" s="12">
        <v>155</v>
      </c>
      <c r="L43" s="115" t="s">
        <v>79</v>
      </c>
      <c r="M43" s="13">
        <f t="shared" si="9"/>
        <v>0</v>
      </c>
      <c r="N43" s="14">
        <f t="shared" si="10"/>
        <v>0</v>
      </c>
    </row>
    <row r="44" spans="1:14" ht="24.95" customHeight="1">
      <c r="A44" s="39">
        <v>30</v>
      </c>
      <c r="B44" s="123" t="s">
        <v>162</v>
      </c>
      <c r="C44" s="25">
        <f ca="1">1*'ДОХЛОКС (Бланк Заказа) '!L52</f>
        <v>0</v>
      </c>
      <c r="D44" s="13">
        <v>250</v>
      </c>
      <c r="E44" s="8">
        <v>2</v>
      </c>
      <c r="F44" s="14">
        <v>2.2000000000000002</v>
      </c>
      <c r="G44" s="8">
        <f t="shared" si="7"/>
        <v>0.20000000000000018</v>
      </c>
      <c r="H44" s="10">
        <f t="shared" si="8"/>
        <v>1.4616499999999999E-2</v>
      </c>
      <c r="I44" s="11">
        <v>460</v>
      </c>
      <c r="J44" s="12">
        <v>205</v>
      </c>
      <c r="K44" s="12">
        <v>155</v>
      </c>
      <c r="L44" s="115" t="s">
        <v>160</v>
      </c>
      <c r="M44" s="13">
        <f t="shared" si="9"/>
        <v>0</v>
      </c>
      <c r="N44" s="14">
        <f t="shared" si="10"/>
        <v>0</v>
      </c>
    </row>
    <row r="45" spans="1:14" ht="24.95" customHeight="1">
      <c r="A45" s="39">
        <v>31</v>
      </c>
      <c r="B45" s="123" t="s">
        <v>180</v>
      </c>
      <c r="C45" s="25">
        <f ca="1">1*'ДОХЛОКС (Бланк Заказа) '!L53</f>
        <v>0</v>
      </c>
      <c r="D45" s="13">
        <v>250</v>
      </c>
      <c r="E45" s="8">
        <v>2</v>
      </c>
      <c r="F45" s="14">
        <v>2.2000000000000002</v>
      </c>
      <c r="G45" s="8">
        <f t="shared" si="7"/>
        <v>0.20000000000000018</v>
      </c>
      <c r="H45" s="10">
        <f t="shared" si="8"/>
        <v>1.4616499999999999E-2</v>
      </c>
      <c r="I45" s="11">
        <v>460</v>
      </c>
      <c r="J45" s="12">
        <v>205</v>
      </c>
      <c r="K45" s="12">
        <v>155</v>
      </c>
      <c r="L45" s="115">
        <v>4620769131195</v>
      </c>
      <c r="M45" s="13">
        <f t="shared" si="9"/>
        <v>0</v>
      </c>
      <c r="N45" s="14">
        <f t="shared" si="10"/>
        <v>0</v>
      </c>
    </row>
    <row r="46" spans="1:14" ht="37.5" customHeight="1">
      <c r="A46" s="39">
        <v>32</v>
      </c>
      <c r="B46" s="191" t="s">
        <v>157</v>
      </c>
      <c r="C46" s="25">
        <f ca="1">1*'ДОХЛОКС (Бланк Заказа) '!L54</f>
        <v>0</v>
      </c>
      <c r="D46" s="13">
        <v>50</v>
      </c>
      <c r="E46" s="199">
        <v>1.4</v>
      </c>
      <c r="F46" s="200">
        <v>1.6</v>
      </c>
      <c r="G46" s="199">
        <f t="shared" si="7"/>
        <v>0.20000000000000018</v>
      </c>
      <c r="H46" s="201">
        <f t="shared" si="8"/>
        <v>8.5500000000000003E-3</v>
      </c>
      <c r="I46" s="103">
        <v>300</v>
      </c>
      <c r="J46" s="104">
        <v>300</v>
      </c>
      <c r="K46" s="104">
        <v>95</v>
      </c>
      <c r="L46" s="115">
        <v>4607013280526</v>
      </c>
      <c r="M46" s="13">
        <f t="shared" si="9"/>
        <v>0</v>
      </c>
      <c r="N46" s="14">
        <f t="shared" si="10"/>
        <v>0</v>
      </c>
    </row>
    <row r="47" spans="1:14" ht="33.75" customHeight="1">
      <c r="A47" s="39">
        <v>33</v>
      </c>
      <c r="B47" s="194" t="s">
        <v>181</v>
      </c>
      <c r="C47" s="25">
        <f ca="1">1*'ДОХЛОКС (Бланк Заказа) '!L55</f>
        <v>0</v>
      </c>
      <c r="D47" s="13">
        <v>24</v>
      </c>
      <c r="E47" s="8">
        <v>0.9</v>
      </c>
      <c r="F47" s="14">
        <v>1</v>
      </c>
      <c r="G47" s="8">
        <f t="shared" si="7"/>
        <v>9.9999999999999978E-2</v>
      </c>
      <c r="H47" s="10">
        <f t="shared" si="8"/>
        <v>5.3722500000000003E-3</v>
      </c>
      <c r="I47" s="11">
        <v>290</v>
      </c>
      <c r="J47" s="12">
        <v>195</v>
      </c>
      <c r="K47" s="12">
        <v>95</v>
      </c>
      <c r="L47" s="115">
        <v>4607013281042</v>
      </c>
      <c r="M47" s="13">
        <f t="shared" si="9"/>
        <v>0</v>
      </c>
      <c r="N47" s="14">
        <f t="shared" si="10"/>
        <v>0</v>
      </c>
    </row>
    <row r="48" spans="1:14" ht="33.75" customHeight="1">
      <c r="A48" s="39">
        <v>34</v>
      </c>
      <c r="B48" s="194" t="s">
        <v>172</v>
      </c>
      <c r="C48" s="25">
        <f ca="1">1*'ДОХЛОКС (Бланк Заказа) '!L56</f>
        <v>0</v>
      </c>
      <c r="D48" s="13">
        <v>24</v>
      </c>
      <c r="E48" s="8">
        <v>0.9</v>
      </c>
      <c r="F48" s="14">
        <v>1</v>
      </c>
      <c r="G48" s="8">
        <f t="shared" si="7"/>
        <v>9.9999999999999978E-2</v>
      </c>
      <c r="H48" s="10">
        <f t="shared" si="8"/>
        <v>5.3722500000000003E-3</v>
      </c>
      <c r="I48" s="11">
        <v>290</v>
      </c>
      <c r="J48" s="12">
        <v>195</v>
      </c>
      <c r="K48" s="12">
        <v>95</v>
      </c>
      <c r="L48" s="115">
        <v>4607013281059</v>
      </c>
      <c r="M48" s="13">
        <f t="shared" si="9"/>
        <v>0</v>
      </c>
      <c r="N48" s="14">
        <f t="shared" si="10"/>
        <v>0</v>
      </c>
    </row>
    <row r="49" spans="1:14" ht="33.75" customHeight="1">
      <c r="A49" s="39">
        <v>35</v>
      </c>
      <c r="B49" s="194" t="s">
        <v>175</v>
      </c>
      <c r="C49" s="25">
        <f ca="1">1*'ДОХЛОКС (Бланк Заказа) '!L57</f>
        <v>0</v>
      </c>
      <c r="D49" s="13">
        <v>24</v>
      </c>
      <c r="E49" s="8">
        <v>0.9</v>
      </c>
      <c r="F49" s="14">
        <v>1</v>
      </c>
      <c r="G49" s="8">
        <f t="shared" si="7"/>
        <v>9.9999999999999978E-2</v>
      </c>
      <c r="H49" s="10">
        <f t="shared" si="8"/>
        <v>5.3722500000000003E-3</v>
      </c>
      <c r="I49" s="11">
        <v>290</v>
      </c>
      <c r="J49" s="12">
        <v>195</v>
      </c>
      <c r="K49" s="12">
        <v>95</v>
      </c>
      <c r="L49" s="115">
        <v>4607013281318</v>
      </c>
      <c r="M49" s="13">
        <f t="shared" si="9"/>
        <v>0</v>
      </c>
      <c r="N49" s="14">
        <f t="shared" si="10"/>
        <v>0</v>
      </c>
    </row>
    <row r="50" spans="1:14" ht="37.5" customHeight="1">
      <c r="A50" s="39">
        <v>36</v>
      </c>
      <c r="B50" s="191" t="s">
        <v>177</v>
      </c>
      <c r="C50" s="25">
        <f ca="1">1*'ДОХЛОКС (Бланк Заказа) '!L58</f>
        <v>0</v>
      </c>
      <c r="D50" s="13">
        <v>36</v>
      </c>
      <c r="E50" s="202">
        <v>4</v>
      </c>
      <c r="F50" s="203">
        <v>4.3</v>
      </c>
      <c r="G50" s="202">
        <f t="shared" si="7"/>
        <v>0.29999999999999982</v>
      </c>
      <c r="H50" s="204">
        <f t="shared" si="8"/>
        <v>8.5500000000000003E-3</v>
      </c>
      <c r="I50" s="103">
        <v>300</v>
      </c>
      <c r="J50" s="104">
        <v>300</v>
      </c>
      <c r="K50" s="104">
        <v>95</v>
      </c>
      <c r="L50" s="115">
        <v>4607013281325</v>
      </c>
      <c r="M50" s="13">
        <f t="shared" si="9"/>
        <v>0</v>
      </c>
      <c r="N50" s="14">
        <f t="shared" si="10"/>
        <v>0</v>
      </c>
    </row>
    <row r="51" spans="1:14" ht="37.5" customHeight="1">
      <c r="A51" s="39">
        <v>37</v>
      </c>
      <c r="B51" s="194" t="s">
        <v>142</v>
      </c>
      <c r="C51" s="25">
        <f ca="1">1*'ДОХЛОКС (Бланк Заказа) '!L59</f>
        <v>0</v>
      </c>
      <c r="D51" s="13">
        <v>100</v>
      </c>
      <c r="E51" s="8">
        <v>4.4000000000000004</v>
      </c>
      <c r="F51" s="14">
        <v>4.8</v>
      </c>
      <c r="G51" s="8">
        <v>0.4</v>
      </c>
      <c r="H51" s="10">
        <f t="shared" si="8"/>
        <v>3.2253749999999998E-2</v>
      </c>
      <c r="I51" s="11">
        <v>610</v>
      </c>
      <c r="J51" s="12">
        <v>235</v>
      </c>
      <c r="K51" s="12">
        <v>225</v>
      </c>
      <c r="L51" s="127" t="s">
        <v>143</v>
      </c>
      <c r="M51" s="13">
        <f t="shared" si="9"/>
        <v>0</v>
      </c>
      <c r="N51" s="14">
        <f t="shared" si="10"/>
        <v>0</v>
      </c>
    </row>
    <row r="52" spans="1:14" ht="15" customHeight="1">
      <c r="A52" s="34"/>
      <c r="B52" s="122"/>
      <c r="C52" s="35"/>
      <c r="D52" s="48" t="s">
        <v>87</v>
      </c>
      <c r="E52" s="48"/>
      <c r="F52" s="48"/>
      <c r="G52" s="48"/>
      <c r="H52" s="48"/>
      <c r="I52" s="48"/>
      <c r="J52" s="48"/>
      <c r="K52" s="48"/>
      <c r="L52" s="129"/>
      <c r="M52" s="48"/>
      <c r="N52" s="48"/>
    </row>
    <row r="53" spans="1:14" ht="48" customHeight="1">
      <c r="A53" s="39">
        <v>38</v>
      </c>
      <c r="B53" s="227" t="s">
        <v>232</v>
      </c>
      <c r="C53" s="25">
        <f ca="1">1*'ДОХЛОКС (Бланк Заказа) '!L62</f>
        <v>0</v>
      </c>
      <c r="D53" s="13">
        <v>96</v>
      </c>
      <c r="E53" s="8">
        <v>2.6</v>
      </c>
      <c r="F53" s="14">
        <v>3</v>
      </c>
      <c r="G53" s="8">
        <f>F53-E53</f>
        <v>0.39999999999999991</v>
      </c>
      <c r="H53" s="10">
        <f>(I53*J53*K53)/1000000000</f>
        <v>2.8842E-2</v>
      </c>
      <c r="I53" s="11">
        <v>506</v>
      </c>
      <c r="J53" s="12">
        <v>300</v>
      </c>
      <c r="K53" s="12">
        <v>190</v>
      </c>
      <c r="L53" s="115">
        <v>4620769131478</v>
      </c>
      <c r="M53" s="13">
        <f>SUM(H53*C53)</f>
        <v>0</v>
      </c>
      <c r="N53" s="14">
        <f>SUM(F53*C53)</f>
        <v>0</v>
      </c>
    </row>
    <row r="54" spans="1:14" ht="45.75" customHeight="1">
      <c r="A54" s="39">
        <v>39</v>
      </c>
      <c r="B54" s="228" t="s">
        <v>226</v>
      </c>
      <c r="C54" s="25">
        <f ca="1">1*'ДОХЛОКС (Бланк Заказа) '!L63</f>
        <v>0</v>
      </c>
      <c r="D54" s="13">
        <v>96</v>
      </c>
      <c r="E54" s="202">
        <v>2.6</v>
      </c>
      <c r="F54" s="203">
        <v>3</v>
      </c>
      <c r="G54" s="202">
        <f>F54-E54</f>
        <v>0.39999999999999991</v>
      </c>
      <c r="H54" s="204">
        <f>(I54*J54*K54)/1000000000</f>
        <v>2.8842E-2</v>
      </c>
      <c r="I54" s="103">
        <v>506</v>
      </c>
      <c r="J54" s="104">
        <v>300</v>
      </c>
      <c r="K54" s="104">
        <v>190</v>
      </c>
      <c r="L54" s="115">
        <v>4620769131485</v>
      </c>
      <c r="M54" s="13">
        <f>SUM(H54*C54)</f>
        <v>0</v>
      </c>
      <c r="N54" s="14">
        <f>SUM(F54*C54)</f>
        <v>0</v>
      </c>
    </row>
    <row r="55" spans="1:14" ht="43.5" customHeight="1">
      <c r="A55" s="39">
        <v>40</v>
      </c>
      <c r="B55" s="227" t="s">
        <v>227</v>
      </c>
      <c r="C55" s="25">
        <f ca="1">1*'ДОХЛОКС (Бланк Заказа) '!L64</f>
        <v>0</v>
      </c>
      <c r="D55" s="13">
        <v>48</v>
      </c>
      <c r="E55" s="8">
        <v>3.3</v>
      </c>
      <c r="F55" s="14">
        <v>3.6</v>
      </c>
      <c r="G55" s="8">
        <v>0.4</v>
      </c>
      <c r="H55" s="10">
        <f>(I55*J55*K55)/1000000000</f>
        <v>1.6625000000000001E-2</v>
      </c>
      <c r="I55" s="11">
        <v>350</v>
      </c>
      <c r="J55" s="12">
        <v>250</v>
      </c>
      <c r="K55" s="12">
        <v>190</v>
      </c>
      <c r="L55" s="229">
        <v>4620769131492</v>
      </c>
      <c r="M55" s="13">
        <f>SUM(H55*C55)</f>
        <v>0</v>
      </c>
      <c r="N55" s="14">
        <f>SUM(F55*C55)</f>
        <v>0</v>
      </c>
    </row>
    <row r="56" spans="1:14" ht="15" customHeight="1">
      <c r="A56" s="34"/>
      <c r="B56" s="35"/>
      <c r="C56" s="35"/>
      <c r="D56" s="48"/>
      <c r="E56" s="48"/>
      <c r="F56" s="48"/>
      <c r="G56" s="48"/>
      <c r="H56" s="48"/>
      <c r="I56" s="48"/>
      <c r="J56" s="48"/>
      <c r="K56" s="48"/>
      <c r="L56" s="129"/>
      <c r="M56" s="99"/>
      <c r="N56" s="114"/>
    </row>
    <row r="57" spans="1:14" ht="21" thickBot="1">
      <c r="B57" s="19"/>
      <c r="C57" s="24"/>
      <c r="D57" s="20"/>
      <c r="E57" s="20"/>
      <c r="F57" s="20"/>
      <c r="G57" s="20"/>
      <c r="H57" s="21"/>
      <c r="I57" s="20"/>
      <c r="J57" s="20"/>
      <c r="K57" s="20"/>
      <c r="L57" s="130"/>
      <c r="M57" s="22"/>
      <c r="N57" s="22"/>
    </row>
    <row r="58" spans="1:14" ht="18.75" thickBot="1">
      <c r="B58" s="27" t="s">
        <v>48</v>
      </c>
      <c r="C58" s="53">
        <f>SUM(C11:C57)</f>
        <v>0</v>
      </c>
      <c r="L58" s="131" t="s">
        <v>26</v>
      </c>
      <c r="M58" s="98">
        <f>SUM(M11:M57)</f>
        <v>0</v>
      </c>
      <c r="N58" s="108">
        <f>SUM(N11:N57)</f>
        <v>0</v>
      </c>
    </row>
    <row r="59" spans="1:14" ht="24" customHeight="1">
      <c r="B59" s="365"/>
      <c r="C59" s="365"/>
      <c r="D59" s="365"/>
      <c r="E59" s="365"/>
      <c r="F59" s="365"/>
      <c r="G59" s="365"/>
      <c r="H59" s="365"/>
      <c r="I59" s="365"/>
      <c r="J59" s="365"/>
      <c r="K59" s="365"/>
      <c r="M59" s="358" t="s">
        <v>37</v>
      </c>
      <c r="N59" s="359"/>
    </row>
    <row r="60" spans="1:14">
      <c r="B60" s="362" t="s">
        <v>51</v>
      </c>
      <c r="C60" s="363"/>
      <c r="D60" s="363"/>
      <c r="E60" s="363"/>
      <c r="F60" s="363"/>
      <c r="G60" s="363"/>
      <c r="H60" s="363"/>
      <c r="I60" s="363"/>
      <c r="J60" s="363"/>
      <c r="K60" s="364"/>
      <c r="M60" s="360"/>
      <c r="N60" s="361"/>
    </row>
  </sheetData>
  <mergeCells count="5">
    <mergeCell ref="A7:N7"/>
    <mergeCell ref="I9:K9"/>
    <mergeCell ref="M59:N60"/>
    <mergeCell ref="B60:K60"/>
    <mergeCell ref="B59:K59"/>
  </mergeCells>
  <phoneticPr fontId="6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2018-03-05T11:33:47Z</cp:lastPrinted>
  <dcterms:created xsi:type="dcterms:W3CDTF">2006-09-28T05:33:49Z</dcterms:created>
  <dcterms:modified xsi:type="dcterms:W3CDTF">2018-03-21T08:23:52Z</dcterms:modified>
</cp:coreProperties>
</file>